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PROGNOZA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GROUPS">'Groups'!$A$1:$A$27</definedName>
    <definedName name="GROUPS2">'Groups'!$A$1:$B$27</definedName>
    <definedName name="OP_LIST">'list'!$A$283:$A$319</definedName>
    <definedName name="OP_LIST2">'list'!$A$283:$B$319</definedName>
    <definedName name="PRBK">'list'!$A$436:$B$724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  <author>Христо Ечев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68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 xml:space="preserve">Въвежда се само стойността на данъка върху таксиметров превоз на пътници
</t>
        </r>
      </text>
    </comment>
    <comment ref="B94" authorId="5">
      <text>
        <r>
          <rPr>
            <b/>
            <sz val="12"/>
            <rFont val="Times New Roman"/>
            <family val="1"/>
          </rPr>
          <t xml:space="preserve">забележка: </t>
        </r>
        <r>
          <rPr>
            <sz val="12"/>
            <rFont val="Times New Roman"/>
            <family val="1"/>
          </rPr>
          <t>В колона „Годишен отчет 2022"</t>
        </r>
        <r>
          <rPr>
            <b/>
            <sz val="12"/>
            <rFont val="Times New Roman"/>
            <family val="1"/>
          </rPr>
          <t xml:space="preserve"> o</t>
        </r>
        <r>
          <rPr>
            <sz val="12"/>
            <rFont val="Times New Roman"/>
            <family val="1"/>
          </rPr>
          <t>тчетените към 31.12.2022 г. приходи от такси за ползване на детски градини, детски ясли и дейности по хранене на децата в задължително предучилищно образование следва да бъдат посочени в §§27-29 "други общински такси".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8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4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4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2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2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2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4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485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6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6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6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6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6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6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5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5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59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8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8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7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2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03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03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10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10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1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<sst xmlns="http://schemas.openxmlformats.org/spreadsheetml/2006/main" count="3679" uniqueCount="1742">
  <si>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</si>
  <si>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</si>
  <si>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</si>
  <si>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</si>
  <si>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</si>
  <si>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</si>
  <si>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</si>
  <si>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</si>
  <si>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</si>
  <si>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</si>
  <si>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</si>
  <si>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</si>
  <si>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</si>
  <si>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</si>
  <si>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</si>
  <si>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</si>
  <si>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</si>
  <si>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</si>
  <si>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</si>
  <si>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</si>
  <si>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</si>
  <si>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</si>
  <si>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</si>
  <si>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</si>
  <si>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</si>
  <si>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</si>
  <si>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</si>
  <si>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</si>
  <si>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</si>
  <si>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</si>
  <si>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</si>
  <si>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</si>
  <si>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</si>
  <si>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</si>
  <si>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</si>
  <si>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</si>
  <si>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</si>
  <si>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</si>
  <si>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</si>
  <si>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</si>
  <si>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</si>
  <si>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</si>
  <si>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</si>
  <si>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</si>
  <si>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</si>
  <si>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</si>
  <si>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</si>
  <si>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</si>
  <si>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</si>
  <si>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</si>
  <si>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</si>
  <si>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</si>
  <si>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</si>
  <si>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</si>
  <si>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</si>
  <si>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</si>
  <si>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</si>
  <si>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</si>
  <si>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</si>
  <si>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</si>
  <si>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</si>
  <si>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</si>
  <si>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</si>
  <si>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</si>
  <si>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</si>
  <si>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</si>
  <si>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</si>
  <si>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</si>
  <si>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</si>
  <si>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</si>
  <si>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</si>
  <si>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</si>
  <si>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</si>
  <si>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</si>
  <si>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</si>
  <si>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</si>
  <si>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</si>
  <si>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</si>
  <si>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</si>
  <si>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</si>
  <si>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</si>
  <si>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</si>
  <si>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</si>
  <si>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</si>
  <si>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</si>
  <si>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</si>
  <si>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</si>
  <si>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</si>
  <si>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</si>
  <si>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</si>
  <si>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</si>
  <si>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</si>
  <si>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</si>
  <si>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</si>
  <si>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</si>
  <si>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</si>
  <si>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</si>
  <si>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</si>
  <si>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</si>
  <si>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</si>
  <si>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</si>
  <si>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</si>
  <si>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</si>
  <si>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</si>
  <si>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</si>
  <si>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</si>
  <si>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</si>
  <si>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</si>
  <si>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</si>
  <si>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</si>
  <si>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</si>
  <si>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</si>
  <si>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</si>
  <si>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</si>
  <si>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</si>
  <si>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</si>
  <si>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</si>
  <si>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</si>
  <si>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</si>
  <si>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</si>
  <si>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</si>
  <si>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</si>
  <si>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</si>
  <si>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</si>
  <si>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</si>
  <si>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</si>
  <si>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</si>
  <si>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</si>
  <si>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</si>
  <si>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</si>
  <si>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</si>
  <si>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</si>
  <si>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</si>
  <si>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</si>
  <si>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</si>
  <si>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</si>
  <si>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</si>
  <si>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</si>
  <si>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</si>
  <si>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</si>
  <si>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</si>
  <si>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</si>
  <si>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</si>
  <si>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</si>
  <si>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</si>
  <si>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</si>
  <si>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</si>
  <si>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</si>
  <si>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</si>
  <si>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</si>
  <si>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</si>
  <si>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</si>
  <si>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</si>
  <si>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</si>
  <si>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</si>
  <si>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</si>
  <si>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</si>
  <si>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</si>
  <si>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</si>
  <si>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</si>
  <si>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</si>
  <si>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</si>
  <si>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</si>
  <si>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</si>
  <si>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</si>
  <si>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</si>
  <si>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</si>
  <si>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</si>
  <si>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</si>
  <si>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</si>
  <si>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</si>
  <si>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</si>
  <si>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</si>
  <si>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</si>
  <si>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</si>
  <si>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</si>
  <si>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</si>
  <si>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</si>
  <si>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</si>
  <si>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</si>
  <si>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</si>
  <si>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</si>
  <si>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</si>
  <si>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</si>
  <si>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</si>
  <si>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</si>
  <si>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</si>
  <si>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</si>
  <si>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</si>
  <si>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</si>
  <si>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</si>
  <si>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</si>
  <si>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</si>
  <si>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</si>
  <si>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</si>
  <si>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</si>
  <si>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</si>
  <si>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</si>
  <si>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</si>
  <si>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</si>
  <si>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</si>
  <si>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</si>
  <si>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</si>
  <si>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</si>
  <si>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</si>
  <si>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</si>
  <si>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</si>
  <si>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</si>
  <si>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</si>
  <si>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</si>
  <si>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</si>
  <si>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</si>
  <si>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</si>
  <si>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</si>
  <si>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</si>
  <si>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</si>
  <si>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</si>
  <si>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</si>
  <si>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</si>
  <si>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</si>
  <si>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</si>
  <si>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</si>
  <si>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</si>
  <si>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</si>
  <si>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</si>
  <si>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</si>
  <si>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</si>
  <si>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</si>
  <si>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</si>
  <si>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</si>
  <si>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</si>
  <si>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</si>
  <si>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</si>
  <si>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</si>
  <si>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</si>
  <si>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</si>
  <si>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</si>
  <si>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</si>
  <si>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</si>
  <si>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</si>
  <si>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</si>
  <si>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</si>
  <si>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</si>
  <si>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</si>
  <si>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</si>
  <si>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</si>
  <si>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</si>
  <si>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</si>
  <si>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</si>
  <si>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</si>
  <si>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</si>
  <si>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</si>
  <si>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</si>
  <si>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</si>
  <si>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</si>
  <si>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</si>
  <si>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</si>
  <si>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</si>
  <si>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</si>
  <si>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</si>
  <si>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</si>
  <si>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</si>
  <si>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</si>
  <si>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</si>
  <si>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</si>
  <si>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</si>
  <si>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</si>
  <si>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</si>
  <si>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</si>
  <si>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</si>
  <si>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</si>
  <si>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</si>
  <si>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</si>
  <si>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</si>
  <si>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</si>
  <si>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</si>
  <si>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</si>
  <si>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</si>
  <si>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</si>
  <si>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</si>
  <si>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</si>
  <si>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</si>
  <si>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</si>
  <si>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</si>
  <si>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</si>
  <si>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</si>
  <si>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</si>
  <si>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</si>
  <si>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</si>
  <si>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</si>
  <si>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</si>
  <si>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</si>
  <si>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</si>
  <si>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</si>
  <si>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</si>
  <si>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</si>
  <si>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</si>
  <si>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</si>
  <si>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</si>
  <si>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</si>
  <si>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</si>
  <si>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</si>
  <si>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</si>
  <si>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</si>
  <si>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</si>
  <si>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</si>
  <si>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</si>
  <si>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</si>
  <si>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</si>
  <si>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</si>
  <si>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</si>
  <si>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</si>
  <si>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</si>
  <si>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</si>
  <si>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</si>
  <si>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</si>
  <si>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</si>
  <si>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</si>
  <si>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</si>
  <si>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</si>
  <si>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</si>
  <si>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</si>
  <si>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</si>
  <si>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</si>
  <si>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</si>
  <si>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</si>
  <si>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</si>
  <si>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</si>
  <si>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</si>
  <si>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</si>
  <si>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</si>
  <si>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</si>
  <si>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</si>
  <si>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</si>
  <si>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</si>
  <si>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</si>
  <si>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</si>
  <si>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</si>
  <si>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</si>
  <si>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</si>
  <si>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</si>
  <si>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</si>
  <si>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</si>
  <si>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</si>
  <si>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</si>
  <si>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</si>
  <si>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</si>
  <si>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</si>
  <si>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</si>
  <si>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</si>
  <si>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</si>
  <si>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</si>
  <si>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</si>
  <si>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</si>
  <si>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</si>
  <si>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</si>
  <si>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</si>
  <si>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</si>
  <si>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</si>
  <si>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</si>
  <si>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</si>
  <si>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</si>
  <si>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</si>
  <si>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</si>
  <si>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</si>
  <si>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</si>
  <si>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</si>
  <si>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</si>
  <si>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</si>
  <si>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</si>
  <si>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</si>
  <si>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</si>
  <si>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</si>
  <si>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</si>
  <si>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</si>
  <si>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</si>
  <si>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</si>
  <si>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</si>
  <si>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</si>
  <si>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</si>
  <si>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</si>
  <si>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</si>
  <si>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</si>
  <si>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</si>
  <si>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</si>
  <si>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</si>
  <si>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</si>
  <si>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</si>
  <si>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</si>
  <si>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</si>
  <si>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</si>
  <si>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</si>
  <si>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</si>
  <si>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</si>
  <si>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</si>
  <si>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</si>
  <si>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</si>
  <si>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</si>
  <si>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</si>
  <si>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</si>
  <si>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</si>
  <si>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</si>
  <si>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</si>
  <si>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</si>
  <si>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</si>
  <si>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</si>
  <si>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</si>
  <si>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</si>
  <si>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</si>
  <si>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</si>
  <si>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</si>
  <si>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</si>
  <si>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</si>
  <si>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</si>
  <si>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</si>
  <si>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</si>
  <si>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</si>
  <si>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</si>
  <si>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</si>
  <si>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</si>
  <si>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</si>
  <si>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</si>
  <si>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</si>
  <si>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</si>
  <si>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</si>
  <si>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</si>
  <si>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</si>
  <si>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</si>
  <si>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</si>
  <si>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</si>
  <si>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</si>
  <si>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</si>
  <si>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</si>
  <si>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</si>
  <si>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</si>
  <si>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</si>
  <si>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</si>
  <si>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</si>
  <si>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</si>
  <si>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</si>
  <si>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</si>
  <si>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</si>
  <si>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</si>
  <si>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</si>
  <si>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</si>
  <si>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</si>
  <si>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</si>
  <si>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</si>
  <si>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</si>
  <si>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</si>
  <si>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</si>
  <si>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</si>
  <si>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</si>
  <si>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</si>
  <si>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</si>
  <si>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</si>
  <si>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</si>
  <si>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</si>
  <si>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</si>
  <si>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</si>
  <si>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</si>
  <si>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</si>
  <si>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</si>
  <si>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</si>
  <si>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</si>
  <si>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</si>
  <si>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</si>
  <si>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</si>
  <si>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</si>
  <si>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</si>
  <si>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</si>
  <si>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</si>
  <si>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</si>
  <si>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</si>
  <si>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</si>
  <si>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</si>
  <si>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</si>
  <si>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</si>
  <si>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</si>
  <si>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</si>
  <si>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</si>
  <si>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</si>
  <si>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</si>
  <si>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</si>
  <si>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</si>
  <si>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</si>
  <si>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</si>
  <si>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</si>
  <si>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</si>
  <si>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</si>
  <si>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</si>
  <si>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</si>
  <si>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</si>
  <si>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</si>
  <si>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</si>
  <si>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</si>
  <si>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</si>
  <si>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</si>
  <si>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</si>
  <si>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</si>
  <si>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</si>
  <si>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</si>
  <si>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</si>
  <si>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</si>
  <si>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</si>
  <si>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</si>
  <si>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</si>
  <si>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</si>
  <si>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</si>
  <si>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</si>
  <si>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</si>
  <si>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</si>
  <si>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</si>
  <si>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</si>
  <si>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</si>
  <si>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</si>
  <si>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</si>
  <si>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</si>
  <si>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</si>
  <si>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</si>
  <si>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</si>
  <si>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</si>
  <si>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</si>
  <si>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</si>
  <si>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</si>
  <si>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</si>
  <si>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</si>
  <si>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</si>
  <si>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</si>
  <si>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</si>
  <si>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</si>
  <si>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</si>
  <si>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</si>
  <si>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</si>
  <si>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</si>
  <si>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</si>
  <si>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</si>
  <si>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</si>
  <si>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</si>
  <si>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</si>
  <si>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</si>
  <si>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</si>
  <si>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</si>
  <si>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</si>
  <si>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</si>
  <si>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</si>
  <si>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</si>
  <si>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</si>
  <si>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</si>
  <si>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</si>
  <si>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</si>
  <si>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</si>
  <si>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</si>
  <si>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</si>
  <si>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</si>
  <si>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</si>
  <si>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</si>
  <si>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</si>
  <si>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</si>
  <si>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</si>
  <si>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</si>
  <si>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</si>
  <si>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</si>
  <si>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</si>
  <si>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</si>
  <si>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</si>
  <si>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</si>
  <si>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</si>
  <si>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</si>
  <si>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</si>
  <si>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</si>
  <si>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</si>
  <si>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</si>
  <si>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</si>
  <si>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</si>
  <si>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</si>
  <si>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</si>
  <si>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</si>
  <si>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</si>
  <si>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</si>
  <si>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</si>
  <si>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</si>
  <si>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</si>
  <si>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</si>
  <si>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</si>
  <si>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</si>
  <si>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</si>
  <si>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</si>
  <si>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</si>
  <si>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</si>
  <si>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</si>
  <si>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</si>
  <si>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</si>
  <si>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</si>
  <si>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</si>
  <si>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</si>
  <si>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</si>
  <si>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</si>
  <si>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</si>
  <si>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</si>
  <si>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</si>
  <si>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</si>
  <si>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</si>
  <si>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</si>
  <si>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</si>
  <si>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</si>
  <si>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</si>
  <si>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</si>
  <si>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</si>
  <si>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</si>
  <si>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</si>
  <si>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</si>
  <si>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</si>
  <si>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</si>
  <si>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</si>
  <si>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</si>
  <si>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</si>
  <si>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</si>
  <si>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</si>
  <si>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</si>
  <si>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</si>
  <si>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</si>
  <si>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</si>
  <si>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</si>
  <si>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</si>
  <si>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</si>
  <si>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</si>
  <si>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</si>
  <si>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</si>
  <si>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</si>
  <si>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</si>
  <si>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</si>
  <si>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</si>
  <si>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</si>
  <si>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</si>
  <si>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</si>
  <si>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</si>
  <si>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</si>
  <si>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</si>
  <si>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</si>
  <si>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</si>
  <si>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</si>
  <si>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</si>
  <si>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</si>
  <si>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</si>
  <si>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</si>
  <si>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</si>
  <si>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</si>
  <si>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</si>
  <si>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</si>
  <si>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</si>
  <si>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</si>
  <si>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</si>
  <si>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</si>
  <si>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</si>
  <si>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</si>
  <si>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</si>
  <si>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</si>
  <si>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</si>
  <si>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</si>
  <si>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</si>
  <si>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</si>
  <si>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</si>
  <si>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</si>
  <si>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</si>
  <si>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</si>
  <si>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</si>
  <si>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</si>
  <si>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</si>
  <si>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</si>
  <si>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</si>
  <si>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</si>
  <si>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</si>
  <si>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</si>
  <si>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</si>
  <si>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</si>
  <si>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</si>
  <si>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</si>
  <si>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</si>
  <si>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</si>
  <si>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</si>
  <si>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</si>
  <si>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</si>
  <si>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</si>
  <si>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</si>
  <si>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</si>
  <si>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</si>
  <si>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</si>
  <si>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</si>
  <si>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</si>
  <si>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</si>
  <si>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</si>
  <si>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</si>
  <si>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</si>
  <si>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</si>
  <si>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</si>
  <si>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</si>
  <si>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</si>
  <si>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</si>
  <si>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</si>
  <si>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</si>
  <si>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</si>
  <si>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</si>
  <si>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</si>
  <si>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</si>
  <si>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</si>
  <si>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</si>
  <si>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</si>
  <si>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</si>
  <si>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</si>
  <si>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</si>
  <si>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</si>
  <si>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</si>
  <si>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</si>
  <si>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</si>
  <si>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</si>
  <si>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</si>
  <si>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</si>
  <si>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</si>
  <si>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</si>
  <si>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</si>
  <si>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</si>
  <si>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</si>
  <si>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</si>
  <si>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</si>
  <si>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</si>
  <si>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</si>
  <si>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</si>
  <si>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</si>
  <si>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</si>
  <si>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</si>
  <si>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</si>
  <si>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</si>
  <si>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</si>
  <si>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</si>
  <si>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</si>
  <si>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</si>
  <si>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</si>
  <si>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</si>
  <si>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</si>
  <si>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</si>
  <si>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</si>
  <si>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</si>
  <si>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</si>
  <si>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</si>
  <si>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</si>
  <si>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</si>
  <si>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</si>
  <si>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</si>
  <si>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</si>
  <si>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</si>
  <si>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</si>
  <si>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</si>
  <si>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</si>
  <si>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</si>
  <si>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</si>
  <si>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</si>
  <si>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</si>
  <si>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</si>
  <si>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</si>
  <si>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</si>
  <si>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</si>
  <si>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</si>
  <si>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</si>
  <si>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</si>
  <si>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</si>
  <si>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</si>
  <si>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</si>
  <si>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</si>
  <si>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</si>
  <si>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</si>
  <si>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</si>
  <si>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</si>
  <si>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</si>
  <si>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</si>
  <si>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</si>
  <si>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</si>
  <si>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</si>
  <si>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</si>
  <si>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</si>
  <si>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</si>
  <si>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</si>
  <si>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</si>
  <si>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</si>
  <si>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</si>
  <si>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</si>
  <si>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</si>
  <si>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</si>
  <si>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</si>
  <si>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</si>
  <si>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</si>
  <si>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</si>
  <si>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</si>
  <si>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</si>
  <si>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</si>
  <si>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</si>
  <si>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</si>
  <si>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</si>
  <si>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</si>
  <si>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</si>
  <si>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</si>
  <si>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</si>
  <si>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</si>
  <si>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</si>
  <si>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</si>
  <si>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</si>
  <si>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</si>
  <si>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</si>
  <si>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</si>
  <si>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</si>
  <si>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</si>
  <si>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</si>
  <si>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</si>
  <si>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</si>
  <si>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</si>
  <si>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</si>
  <si>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</si>
  <si>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</si>
  <si>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</si>
  <si>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</si>
  <si>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</si>
  <si>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</si>
  <si>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</si>
  <si>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</si>
  <si>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</si>
  <si>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</si>
  <si>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</si>
  <si>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</si>
  <si>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</si>
  <si>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</si>
  <si>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</si>
  <si>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</si>
  <si>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</si>
  <si>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</si>
  <si>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</si>
  <si>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</si>
  <si>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</si>
  <si>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</si>
  <si>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</si>
  <si>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</si>
  <si>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</si>
  <si>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</si>
  <si>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</si>
  <si>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</si>
  <si>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</si>
  <si>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</si>
  <si>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</si>
  <si>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</si>
  <si>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</si>
  <si>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</si>
  <si>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</si>
  <si>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</si>
  <si>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</si>
  <si>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</si>
  <si>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</si>
  <si>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</si>
  <si>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</si>
  <si>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</si>
  <si>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</si>
  <si>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</si>
  <si>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</si>
  <si>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</si>
  <si>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</si>
  <si>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</si>
  <si>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</si>
  <si>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</si>
  <si>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</si>
  <si>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</si>
  <si>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</si>
  <si>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</si>
  <si>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</si>
  <si>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</si>
  <si>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</si>
  <si>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</si>
  <si>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</si>
  <si>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</si>
  <si>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</si>
  <si>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</si>
  <si>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</si>
  <si>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</si>
  <si>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</si>
  <si>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</si>
  <si>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</si>
  <si>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</si>
  <si>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</si>
  <si>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</si>
  <si>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</si>
  <si>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</si>
  <si>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</si>
  <si>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</si>
  <si>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</si>
  <si>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</si>
  <si>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</si>
  <si>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</si>
  <si>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</si>
  <si>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</si>
  <si>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</si>
  <si>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</si>
  <si>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</si>
  <si>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</si>
  <si>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</si>
  <si>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</si>
  <si>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</si>
  <si>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</si>
  <si>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</si>
  <si>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</si>
  <si>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</si>
  <si>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</si>
  <si>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</si>
  <si>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</si>
  <si>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</si>
  <si>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</si>
  <si>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</si>
  <si>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</si>
  <si>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</si>
  <si>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</si>
  <si>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</si>
  <si>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</si>
  <si>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</si>
  <si>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</si>
  <si>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</si>
  <si>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</si>
  <si>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</si>
  <si>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</si>
  <si>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</si>
  <si>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</si>
  <si>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</si>
  <si>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</si>
  <si>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</si>
  <si>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</si>
  <si>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</si>
  <si>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</si>
  <si>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</si>
  <si>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</si>
  <si>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</si>
  <si>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</si>
  <si>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</si>
  <si>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</si>
  <si>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</si>
  <si>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</si>
  <si>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</si>
  <si>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</si>
  <si>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</si>
  <si>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</si>
  <si>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</si>
  <si>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</si>
  <si>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</si>
  <si>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</si>
  <si>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</si>
  <si>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</si>
  <si>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</si>
  <si>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</si>
  <si>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</si>
  <si>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</si>
  <si>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</si>
  <si>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</si>
  <si>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</si>
  <si>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</si>
  <si>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</si>
  <si>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</si>
  <si>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</si>
  <si>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</si>
  <si>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</si>
  <si>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</si>
  <si>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</si>
  <si>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</si>
  <si>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</si>
  <si>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</si>
  <si>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</si>
  <si>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</si>
  <si>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</si>
  <si>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</si>
  <si>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</si>
  <si>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</si>
  <si>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</si>
  <si>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</si>
  <si>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</si>
  <si>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</si>
  <si>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</si>
  <si>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</si>
  <si>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</si>
  <si>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</si>
  <si>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</si>
  <si>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</si>
  <si>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</si>
  <si>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</si>
  <si>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</si>
  <si>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</si>
  <si>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</si>
  <si>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</si>
  <si>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</si>
  <si>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</si>
  <si>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</si>
  <si>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</si>
  <si>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</si>
  <si>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</si>
  <si>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</si>
  <si>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</si>
  <si>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</si>
  <si>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</si>
  <si>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</si>
  <si>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</si>
  <si>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</si>
  <si>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</si>
  <si>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</si>
  <si>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</si>
  <si>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</si>
  <si>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</si>
  <si>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</si>
  <si>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</si>
  <si>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</si>
  <si>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</si>
  <si>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</si>
  <si>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</si>
  <si>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</si>
  <si>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</si>
  <si>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</si>
  <si>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</si>
  <si>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</si>
  <si>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</si>
  <si>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</si>
  <si>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</si>
  <si>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</si>
  <si>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</si>
  <si>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</si>
  <si>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</si>
  <si>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</si>
  <si>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</si>
  <si>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</si>
  <si>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</si>
  <si>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</si>
  <si>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</si>
  <si>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</si>
  <si>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</si>
  <si>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</si>
  <si>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</si>
  <si>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</si>
  <si>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</si>
  <si>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</si>
  <si>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</si>
  <si>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</si>
  <si>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</si>
  <si>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</si>
  <si>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</si>
  <si>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</si>
  <si>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</si>
  <si>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</si>
  <si>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</si>
  <si>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</si>
  <si>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</si>
  <si>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</si>
  <si>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</si>
  <si>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</si>
  <si>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</si>
  <si>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</si>
  <si>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</si>
  <si>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</si>
  <si>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</si>
  <si>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</si>
  <si>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</si>
  <si>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</si>
  <si>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</si>
  <si>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</si>
  <si>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</si>
  <si>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</si>
  <si>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</si>
  <si>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</si>
  <si>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</si>
  <si>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</si>
  <si>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</si>
  <si>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</si>
  <si>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</si>
  <si>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</si>
  <si>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</si>
  <si>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</si>
  <si>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</si>
  <si>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</si>
  <si>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</si>
  <si>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</si>
  <si>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</si>
  <si>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</si>
  <si>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</si>
  <si>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</si>
  <si>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</si>
  <si>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</si>
  <si>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</si>
  <si>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</si>
  <si>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</si>
  <si>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</si>
  <si>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</si>
  <si>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</si>
  <si>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</si>
  <si>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</si>
  <si>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</si>
  <si>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</si>
  <si>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</si>
  <si>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</si>
  <si>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</si>
  <si>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</si>
  <si>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</si>
  <si>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</si>
  <si>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</si>
  <si>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</si>
  <si>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</si>
  <si>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</si>
  <si>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</si>
  <si>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</si>
  <si>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</si>
  <si>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</si>
  <si>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</si>
  <si>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</si>
  <si>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</si>
  <si>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</si>
  <si>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</si>
  <si>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</si>
  <si>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</si>
  <si>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</si>
  <si>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</si>
  <si>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</si>
  <si>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</si>
  <si>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</si>
  <si>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</si>
  <si>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</si>
  <si>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</si>
  <si>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</si>
  <si>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</si>
  <si>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</si>
  <si>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</si>
  <si>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</si>
  <si>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</si>
  <si>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</si>
  <si>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</si>
  <si>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</si>
  <si>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</si>
  <si>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</si>
  <si>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</si>
  <si>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</si>
  <si>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</si>
  <si>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</si>
  <si>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</si>
  <si>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</si>
  <si>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</si>
  <si>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</si>
  <si>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</si>
  <si>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</si>
  <si>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</si>
  <si>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</si>
  <si>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</si>
  <si>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</si>
  <si>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</si>
  <si>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</si>
  <si>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</si>
  <si>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</si>
  <si>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</si>
  <si>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</si>
  <si>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</si>
  <si>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</si>
  <si>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</si>
  <si>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</si>
  <si>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</si>
  <si>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</si>
  <si>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</si>
  <si>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</si>
  <si>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</si>
  <si>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</si>
  <si>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</si>
  <si>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</si>
  <si>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</si>
  <si>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</si>
  <si>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</si>
  <si>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</si>
  <si>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</si>
  <si>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</si>
  <si>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</si>
  <si>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</si>
  <si>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</si>
  <si>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</si>
  <si>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</si>
  <si>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</si>
  <si>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</si>
  <si>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</si>
  <si>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</si>
  <si>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</si>
  <si>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</si>
  <si>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</si>
  <si>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</si>
  <si>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</si>
  <si>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</si>
  <si>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</si>
  <si>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</si>
  <si>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</si>
  <si>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</si>
  <si>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</si>
  <si>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</si>
  <si>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</si>
  <si>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</si>
  <si>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</si>
  <si>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</si>
  <si>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</si>
  <si>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</si>
  <si>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</si>
  <si>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</si>
  <si>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</si>
  <si>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</si>
  <si>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</si>
  <si>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</si>
  <si>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</si>
  <si>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</si>
  <si>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</si>
  <si>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</si>
  <si>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</si>
  <si>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</si>
  <si>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</si>
  <si>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</si>
  <si>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</si>
  <si>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</si>
  <si>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</si>
  <si>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</si>
  <si>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</si>
  <si>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</si>
  <si>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</si>
  <si>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</si>
  <si>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</si>
  <si>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</si>
  <si>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</si>
  <si>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</si>
  <si>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</si>
  <si>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</si>
  <si>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</si>
  <si>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</si>
  <si>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</si>
  <si>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</si>
  <si>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</si>
  <si>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</si>
  <si>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</si>
  <si>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</si>
  <si>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</si>
  <si>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</si>
  <si>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</si>
  <si>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</si>
  <si>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</si>
  <si>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</si>
  <si>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</si>
  <si>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</si>
  <si>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</si>
  <si>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</si>
  <si>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</si>
  <si>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</si>
  <si>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</si>
  <si>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</si>
  <si>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</si>
  <si>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</si>
  <si>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</si>
  <si>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</si>
  <si>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</si>
  <si>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</si>
  <si>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</si>
  <si>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</si>
  <si>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</si>
  <si>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</si>
  <si>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</si>
  <si>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</si>
  <si>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</si>
  <si>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</si>
  <si>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</si>
  <si>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</si>
  <si>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</si>
  <si>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</si>
  <si>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</si>
  <si>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</si>
  <si>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</si>
  <si>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</si>
  <si>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</si>
  <si>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</si>
  <si>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</si>
  <si>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</si>
  <si>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</si>
  <si>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</si>
  <si>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</si>
  <si>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</si>
  <si>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</si>
  <si>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</si>
  <si>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</si>
  <si>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</si>
  <si>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</si>
  <si>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</si>
  <si>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</si>
  <si>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</si>
  <si>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</si>
  <si>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</si>
  <si>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</si>
  <si>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</si>
  <si>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</si>
  <si>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</si>
  <si>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</si>
  <si>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</si>
  <si>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</si>
  <si>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</si>
  <si>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</si>
  <si>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</si>
  <si>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</si>
  <si>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</si>
  <si>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</si>
  <si>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</si>
  <si>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</si>
  <si>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</si>
  <si>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</si>
  <si>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</si>
  <si>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</si>
  <si>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</si>
  <si>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</si>
  <si>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</si>
  <si>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</si>
  <si>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</si>
  <si>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</si>
  <si>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</si>
  <si>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</si>
  <si>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</si>
  <si>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</si>
  <si>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</si>
  <si>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</si>
  <si>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</si>
  <si>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</si>
  <si>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</si>
  <si>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</si>
  <si>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</si>
  <si>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</si>
  <si>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</si>
  <si>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</si>
  <si>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</si>
  <si>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</si>
  <si>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</si>
  <si>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</si>
  <si>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</si>
  <si>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</si>
  <si>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</si>
  <si>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</si>
  <si>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</si>
  <si>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</si>
  <si>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</si>
  <si>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</si>
  <si>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</si>
  <si>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</si>
  <si>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</si>
  <si>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</si>
  <si>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</si>
  <si>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</si>
  <si>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</si>
  <si>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</si>
  <si>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</si>
  <si>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</si>
  <si>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</si>
  <si>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</si>
  <si>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</si>
  <si>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</si>
  <si>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</si>
  <si>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</si>
  <si>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</si>
  <si>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</si>
  <si>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</si>
  <si>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</si>
  <si>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</si>
  <si>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</si>
  <si>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</si>
  <si>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</si>
  <si>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</si>
  <si>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</si>
  <si>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</si>
  <si>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</si>
  <si>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</si>
  <si>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</si>
  <si>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</si>
  <si>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</si>
  <si>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</si>
  <si>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</si>
  <si>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</si>
  <si>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</si>
  <si>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</si>
  <si>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</si>
  <si>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</si>
  <si>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</si>
  <si>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</si>
  <si>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</si>
  <si>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</si>
  <si>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</si>
  <si>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</si>
  <si>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</si>
  <si>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</si>
  <si>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</si>
  <si>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</si>
  <si>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</si>
  <si>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</si>
  <si>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</si>
  <si>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</si>
  <si>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</si>
  <si>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</si>
  <si>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</si>
  <si>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</si>
  <si>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</si>
  <si>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</si>
  <si>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</si>
  <si>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</si>
  <si>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</si>
  <si>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</si>
  <si>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</si>
  <si>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</si>
  <si>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</si>
  <si>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</si>
  <si>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</si>
  <si>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</si>
  <si>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</si>
  <si>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</si>
  <si>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</si>
  <si>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</si>
  <si>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</si>
  <si>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</si>
  <si>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</si>
  <si>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</si>
  <si>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</si>
  <si>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</si>
  <si>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</si>
  <si>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</si>
  <si>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</si>
  <si>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</si>
  <si>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</si>
  <si>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</si>
  <si>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</si>
  <si>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</si>
  <si>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</si>
  <si>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</si>
  <si>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</si>
  <si>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</si>
  <si>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</si>
  <si>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</si>
  <si>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</si>
  <si>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</si>
  <si>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</si>
  <si>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</si>
  <si>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</si>
  <si>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</si>
  <si>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</si>
  <si>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</si>
  <si>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</si>
  <si>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</si>
  <si>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</si>
  <si>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</si>
  <si>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</si>
  <si>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</si>
  <si>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</si>
  <si>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</si>
  <si>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</si>
  <si>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</si>
  <si>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</si>
  <si>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</si>
  <si>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</si>
  <si>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</si>
  <si>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</si>
  <si>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</si>
  <si>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</si>
  <si>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</si>
  <si>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</si>
  <si>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</si>
  <si>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</si>
  <si>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</si>
  <si>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</si>
  <si>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</si>
  <si>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</si>
  <si>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</si>
  <si>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</si>
  <si>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</si>
  <si>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</si>
  <si>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</si>
  <si>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</si>
  <si>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</si>
  <si>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</si>
  <si>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</si>
  <si>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</si>
  <si>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</si>
  <si>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</si>
  <si>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</si>
  <si>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</si>
  <si>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</si>
  <si>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</si>
  <si>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</si>
  <si>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</si>
  <si>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</si>
  <si>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</si>
  <si>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</si>
  <si>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</si>
  <si>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</si>
  <si>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</si>
  <si>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</si>
  <si>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</si>
  <si>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</si>
  <si>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</si>
  <si>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</si>
  <si>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</si>
  <si>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</si>
  <si>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</si>
  <si>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</si>
  <si>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</si>
  <si>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</si>
  <si>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</si>
  <si>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</si>
  <si>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</si>
  <si>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</si>
  <si>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</si>
  <si>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</si>
  <si>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</si>
  <si>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</si>
  <si>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</si>
  <si>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</si>
  <si>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</si>
  <si>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</si>
  <si>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</si>
  <si>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</si>
  <si>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</si>
  <si>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</si>
  <si>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</si>
  <si>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</si>
  <si>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</si>
  <si>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</si>
  <si>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</si>
  <si>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</si>
  <si>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</si>
  <si>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</si>
  <si>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</si>
  <si>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</si>
  <si>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</si>
  <si>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</si>
  <si>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</si>
  <si>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</si>
  <si>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</si>
  <si>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</si>
  <si>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</si>
  <si>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</si>
  <si>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</si>
  <si>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</si>
  <si>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</si>
  <si>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</si>
  <si>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</si>
  <si>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</si>
  <si>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</si>
  <si>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</si>
  <si>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</si>
  <si>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</si>
  <si>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</si>
  <si>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Прогноза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</si>
  <si>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</si>
  <si>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</si>
  <si>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</si>
  <si>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</si>
  <si>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</si>
  <si>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</si>
  <si>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</si>
  <si>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</si>
  <si>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</si>
  <si>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</si>
  <si>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</si>
  <si>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</si>
  <si>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</si>
  <si>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</si>
  <si>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</si>
  <si>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</si>
  <si>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</si>
  <si>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</si>
  <si>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</si>
  <si>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</si>
  <si>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</si>
  <si>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</si>
  <si>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</si>
  <si>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</si>
  <si>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</si>
  <si>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</si>
  <si>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</si>
  <si>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</si>
  <si>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</si>
  <si>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</si>
  <si>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</si>
  <si>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</si>
  <si>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</si>
  <si>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</si>
  <si>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</si>
  <si>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</si>
  <si>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</si>
  <si>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</si>
  <si>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</si>
  <si>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</si>
  <si>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</si>
  <si>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</si>
  <si>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</si>
  <si>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</si>
  <si>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</si>
  <si>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</si>
  <si>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</si>
  <si>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</si>
  <si>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</si>
  <si>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</si>
  <si>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</si>
  <si>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</si>
  <si>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</si>
  <si>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</si>
  <si>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</si>
  <si>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</si>
  <si>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край на група</t>
  </si>
  <si>
    <t>&lt;------          ГРУПА    -  код  по  ЕБК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</si>
  <si>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</si>
  <si>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</si>
  <si>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</si>
  <si>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</si>
  <si>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</si>
  <si>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</si>
  <si>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</si>
  <si>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</si>
  <si>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</si>
  <si>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</si>
  <si>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 xml:space="preserve">      в т.ч. данък върху таксиметров превоз на пътници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</si>
  <si>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</si>
  <si>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</si>
  <si>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</si>
  <si>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</si>
  <si>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</si>
  <si>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приходи от лихви по заеми, предоставени на бюджетни организации</t>
  </si>
  <si>
    <t>вноски за фонд "ИЕЯС" и фонд "РАО"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</si>
  <si>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</si>
  <si>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</si>
  <si>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</si>
  <si>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</si>
  <si>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</si>
  <si>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</si>
  <si>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</si>
  <si>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</si>
  <si>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</si>
  <si>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</si>
  <si>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</si>
  <si>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</si>
  <si>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</si>
  <si>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</si>
  <si>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</si>
  <si>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</si>
  <si>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</si>
  <si>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</si>
  <si>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</si>
  <si>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i12:r149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</si>
  <si>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</si>
  <si>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</si>
  <si>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прехвърлени/възстановени акумулирани средства от осигурителни вноски</t>
  </si>
  <si>
    <t>562 Асистенти за лична помощ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</si>
  <si>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</si>
  <si>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</si>
  <si>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</si>
  <si>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</si>
  <si>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</si>
  <si>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</si>
  <si>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</si>
  <si>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</si>
  <si>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- получени трансфери (+/-)</t>
  </si>
  <si>
    <t>- предоставени трансфери (+/-)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</si>
  <si>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</si>
  <si>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</si>
  <si>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</si>
  <si>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</si>
  <si>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</si>
  <si>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</si>
  <si>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</si>
  <si>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</si>
  <si>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</si>
  <si>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</si>
  <si>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</si>
  <si>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</si>
  <si>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</si>
  <si>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</si>
  <si>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</si>
  <si>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</si>
  <si>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</si>
  <si>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</si>
  <si>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</si>
  <si>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</si>
  <si>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</si>
  <si>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</si>
  <si>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</si>
  <si>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</si>
  <si>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</si>
  <si>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</si>
  <si>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</si>
  <si>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</si>
  <si>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</si>
  <si>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</si>
  <si>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</si>
  <si>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7900</t>
  </si>
  <si>
    <t>Министерство за Българското председателство на Съвета на Европейския съюз 2018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</si>
  <si>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</si>
  <si>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</si>
  <si>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</si>
  <si>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</si>
  <si>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</si>
  <si>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</si>
  <si>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</si>
  <si>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</si>
  <si>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</si>
  <si>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</si>
  <si>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</si>
  <si>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</si>
  <si>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</si>
  <si>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</si>
  <si>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</si>
  <si>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</si>
  <si>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</si>
  <si>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</si>
  <si>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</si>
  <si>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</si>
  <si>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</si>
  <si>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</si>
  <si>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</si>
  <si>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</si>
  <si>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</si>
  <si>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</si>
  <si>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</si>
  <si>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</si>
  <si>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</si>
  <si>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</si>
  <si>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</si>
  <si>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</si>
  <si>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</si>
  <si>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</si>
  <si>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</si>
  <si>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</si>
  <si>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</si>
  <si>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</si>
  <si>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</si>
  <si>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</si>
  <si>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</si>
  <si>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Разчет</t>
  </si>
  <si>
    <t>b2118</t>
  </si>
  <si>
    <t>d1997</t>
  </si>
  <si>
    <t>c2290</t>
  </si>
  <si>
    <t>print</t>
  </si>
  <si>
    <t>04330/20-76</t>
  </si>
  <si>
    <t>kadri@nikolaevo.net</t>
  </si>
  <si>
    <t>Николай Кънев</t>
  </si>
  <si>
    <t>Златко Генчев</t>
  </si>
  <si>
    <t xml:space="preserve">Ирена Петкова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</si>
</sst>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i/>
      <sz val="14"/>
      <color indexed="18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i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i/>
      <sz val="14"/>
      <color rgb="FF800000"/>
      <name val="Times New Roman bold"/>
      <family val="0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theme="0"/>
      <name val="Times New Roman Cyr"/>
      <family val="0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b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i/>
      <sz val="12"/>
      <color theme="0"/>
      <name val="Times New Roman CYR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1" fillId="0" borderId="0">
      <alignment/>
      <protection/>
    </xf>
    <xf numFmtId="0" fontId="14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2" fillId="27" borderId="2" applyNumberFormat="0" applyAlignment="0" applyProtection="0"/>
    <xf numFmtId="0" fontId="153" fillId="28" borderId="0" applyNumberFormat="0" applyBorder="0" applyAlignment="0" applyProtection="0"/>
    <xf numFmtId="0" fontId="154" fillId="0" borderId="0" applyNumberFormat="0" applyFill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8" fillId="29" borderId="6" applyNumberFormat="0" applyAlignment="0" applyProtection="0"/>
    <xf numFmtId="0" fontId="159" fillId="29" borderId="2" applyNumberFormat="0" applyAlignment="0" applyProtection="0"/>
    <xf numFmtId="0" fontId="160" fillId="30" borderId="7" applyNumberFormat="0" applyAlignment="0" applyProtection="0"/>
    <xf numFmtId="0" fontId="161" fillId="31" borderId="0" applyNumberFormat="0" applyBorder="0" applyAlignment="0" applyProtection="0"/>
    <xf numFmtId="0" fontId="162" fillId="32" borderId="0" applyNumberFormat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6" fillId="0" borderId="8" applyNumberFormat="0" applyFill="0" applyAlignment="0" applyProtection="0"/>
    <xf numFmtId="0" fontId="167" fillId="0" borderId="9" applyNumberFormat="0" applyFill="0" applyAlignment="0" applyProtection="0"/>
    <xf numFmtId="0" fontId="168" fillId="0" borderId="0" applyNumberFormat="0" applyFill="0" applyBorder="0" applyAlignment="0" applyProtection="0"/>
  </cellStyleXfs>
  <cellXfs count="813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1" fillId="0" borderId="0" xfId="34" applyFont="1" applyAlignment="1">
      <alignment vertical="center"/>
      <protection/>
    </xf>
    <xf numFmtId="0" fontId="11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1" fillId="35" borderId="0" xfId="34" applyFont="1" applyFill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right"/>
      <protection/>
    </xf>
    <xf numFmtId="0" fontId="5" fillId="0" borderId="11" xfId="41" applyNumberFormat="1" applyFont="1" applyFill="1" applyBorder="1" applyAlignment="1" quotePrefix="1">
      <alignment horizontal="right"/>
      <protection/>
    </xf>
    <xf numFmtId="0" fontId="11" fillId="0" borderId="11" xfId="41" applyNumberFormat="1" applyFont="1" applyFill="1" applyBorder="1" applyAlignment="1" quotePrefix="1">
      <alignment horizontal="right"/>
      <protection/>
    </xf>
    <xf numFmtId="0" fontId="11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1" fillId="0" borderId="0" xfId="41" applyNumberFormat="1" applyFont="1" applyFill="1" applyAlignment="1">
      <alignment horizontal="right"/>
      <protection/>
    </xf>
    <xf numFmtId="0" fontId="11" fillId="0" borderId="0" xfId="41" applyFont="1" applyFill="1" applyBorder="1">
      <alignment/>
      <protection/>
    </xf>
    <xf numFmtId="0" fontId="5" fillId="0" borderId="0" xfId="41" applyNumberFormat="1" applyFont="1" applyFill="1" applyAlignment="1">
      <alignment horizontal="right"/>
      <protection/>
    </xf>
    <xf numFmtId="18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186" fontId="5" fillId="0" borderId="0" xfId="41" applyNumberFormat="1" applyFont="1" applyFill="1" applyProtection="1">
      <alignment/>
      <protection locked="0"/>
    </xf>
    <xf numFmtId="186" fontId="5" fillId="0" borderId="0" xfId="41" applyNumberFormat="1" applyFont="1" applyFill="1">
      <alignment/>
      <protection/>
    </xf>
    <xf numFmtId="186" fontId="5" fillId="0" borderId="0" xfId="41" applyNumberFormat="1" applyFont="1" applyFill="1" applyBorder="1">
      <alignment/>
      <protection/>
    </xf>
    <xf numFmtId="186" fontId="7" fillId="0" borderId="0" xfId="41" applyNumberFormat="1" applyFont="1" applyFill="1">
      <alignment/>
      <protection/>
    </xf>
    <xf numFmtId="0" fontId="5" fillId="0" borderId="0" xfId="41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1" fillId="0" borderId="0" xfId="34" applyNumberFormat="1" applyFont="1" applyBorder="1" applyAlignment="1">
      <alignment horizontal="right"/>
      <protection/>
    </xf>
    <xf numFmtId="0" fontId="11" fillId="35" borderId="0" xfId="34" applyNumberFormat="1" applyFont="1" applyFill="1" applyAlignment="1">
      <alignment horizontal="right"/>
      <protection/>
    </xf>
    <xf numFmtId="0" fontId="11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1" fillId="0" borderId="0" xfId="41" applyFont="1" applyFill="1">
      <alignment/>
      <protection/>
    </xf>
    <xf numFmtId="0" fontId="8" fillId="35" borderId="0" xfId="41" applyFont="1" applyFill="1" applyBorder="1" applyAlignment="1">
      <alignment horizontal="right"/>
      <protection/>
    </xf>
    <xf numFmtId="186" fontId="11" fillId="0" borderId="0" xfId="41" applyNumberFormat="1" applyFont="1" applyFill="1" applyBorder="1">
      <alignment/>
      <protection/>
    </xf>
    <xf numFmtId="186" fontId="11" fillId="0" borderId="0" xfId="41" applyNumberFormat="1" applyFont="1" applyFill="1" applyBorder="1" applyProtection="1">
      <alignment/>
      <protection locked="0"/>
    </xf>
    <xf numFmtId="186" fontId="11" fillId="0" borderId="0" xfId="41" applyNumberFormat="1" applyFont="1" applyFill="1">
      <alignment/>
      <protection/>
    </xf>
    <xf numFmtId="186" fontId="11" fillId="0" borderId="0" xfId="41" applyNumberFormat="1" applyFont="1" applyFill="1" applyProtection="1">
      <alignment/>
      <protection locked="0"/>
    </xf>
    <xf numFmtId="186" fontId="8" fillId="0" borderId="0" xfId="41" applyNumberFormat="1" applyFont="1" applyFill="1">
      <alignment/>
      <protection/>
    </xf>
    <xf numFmtId="0" fontId="5" fillId="0" borderId="0" xfId="41" applyNumberFormat="1" applyFont="1" applyFill="1" applyBorder="1" applyAlignment="1">
      <alignment horizontal="right"/>
      <protection/>
    </xf>
    <xf numFmtId="186" fontId="5" fillId="0" borderId="0" xfId="41" applyNumberFormat="1" applyFont="1" applyFill="1" applyBorder="1">
      <alignment/>
      <protection/>
    </xf>
    <xf numFmtId="186" fontId="5" fillId="0" borderId="0" xfId="41" applyNumberFormat="1" applyFont="1" applyFill="1" applyBorder="1" applyProtection="1">
      <alignment/>
      <protection locked="0"/>
    </xf>
    <xf numFmtId="18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7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90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7" fillId="0" borderId="0" xfId="34" applyFont="1" applyAlignment="1">
      <alignment horizontal="center" wrapText="1"/>
      <protection/>
    </xf>
    <xf numFmtId="0" fontId="40" fillId="0" borderId="0" xfId="41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7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169" fillId="26" borderId="12" xfId="34" applyFont="1" applyFill="1" applyBorder="1" applyAlignment="1">
      <alignment horizontal="center" vertical="center"/>
      <protection/>
    </xf>
    <xf numFmtId="0" fontId="5" fillId="41" borderId="0" xfId="34" applyFont="1" applyFill="1" applyAlignment="1">
      <alignment vertical="center"/>
      <protection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7" fontId="12" fillId="26" borderId="12" xfId="34" applyNumberFormat="1" applyFont="1" applyFill="1" applyBorder="1" applyAlignment="1" applyProtection="1" quotePrefix="1">
      <alignment horizontal="center" vertical="center"/>
      <protection/>
    </xf>
    <xf numFmtId="0" fontId="5" fillId="39" borderId="0" xfId="34" applyFont="1" applyFill="1" applyAlignment="1" quotePrefix="1">
      <alignment vertical="center"/>
      <protection/>
    </xf>
    <xf numFmtId="0" fontId="12" fillId="0" borderId="0" xfId="34" applyFont="1" applyAlignment="1">
      <alignment horizontal="right" vertical="center"/>
      <protection/>
    </xf>
    <xf numFmtId="0" fontId="12" fillId="39" borderId="0" xfId="34" applyFont="1" applyFill="1" applyAlignment="1" quotePrefix="1">
      <alignment vertical="center"/>
      <protection/>
    </xf>
    <xf numFmtId="188" fontId="5" fillId="39" borderId="0" xfId="34" applyNumberFormat="1" applyFont="1" applyFill="1" applyAlignment="1">
      <alignment horizontal="left" vertical="center"/>
      <protection/>
    </xf>
    <xf numFmtId="188" fontId="5" fillId="39" borderId="0" xfId="34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2" fillId="0" borderId="0" xfId="34" applyFont="1" applyAlignment="1" quotePrefix="1">
      <alignment horizontal="right" vertical="center"/>
      <protection/>
    </xf>
    <xf numFmtId="0" fontId="170" fillId="42" borderId="13" xfId="41" applyFont="1" applyFill="1" applyBorder="1" applyAlignment="1">
      <alignment horizontal="left" vertical="center" wrapText="1"/>
      <protection/>
    </xf>
    <xf numFmtId="0" fontId="171" fillId="42" borderId="14" xfId="41" applyFont="1" applyFill="1" applyBorder="1" applyAlignment="1">
      <alignment horizontal="center" vertical="center" wrapText="1"/>
      <protection/>
    </xf>
    <xf numFmtId="0" fontId="170" fillId="42" borderId="15" xfId="34" applyFont="1" applyFill="1" applyBorder="1" applyAlignment="1">
      <alignment horizontal="center" vertical="center"/>
      <protection/>
    </xf>
    <xf numFmtId="0" fontId="170" fillId="42" borderId="12" xfId="34" applyFont="1" applyFill="1" applyBorder="1" applyAlignment="1">
      <alignment horizontal="center" vertical="center"/>
      <protection/>
    </xf>
    <xf numFmtId="0" fontId="5" fillId="41" borderId="0" xfId="34" applyFont="1" applyFill="1" applyBorder="1" applyAlignment="1">
      <alignment vertical="center"/>
      <protection/>
    </xf>
    <xf numFmtId="0" fontId="27" fillId="39" borderId="16" xfId="34" applyFont="1" applyFill="1" applyBorder="1" applyAlignment="1">
      <alignment vertical="center"/>
      <protection/>
    </xf>
    <xf numFmtId="0" fontId="27" fillId="39" borderId="17" xfId="34" applyFont="1" applyFill="1" applyBorder="1" applyAlignment="1">
      <alignment horizontal="center" vertical="center"/>
      <protection/>
    </xf>
    <xf numFmtId="189" fontId="46" fillId="43" borderId="16" xfId="41" applyNumberFormat="1" applyFont="1" applyFill="1" applyBorder="1" applyAlignment="1" applyProtection="1" quotePrefix="1">
      <alignment horizontal="right" vertical="center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7" fillId="39" borderId="19" xfId="41" applyFont="1" applyFill="1" applyBorder="1" applyAlignment="1" quotePrefix="1">
      <alignment horizontal="right" vertical="center"/>
      <protection/>
    </xf>
    <xf numFmtId="189" fontId="10" fillId="39" borderId="20" xfId="41" applyNumberFormat="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3" fontId="5" fillId="39" borderId="22" xfId="34" applyNumberFormat="1" applyFont="1" applyFill="1" applyBorder="1" applyAlignment="1" applyProtection="1">
      <alignment horizontal="right" vertical="center"/>
      <protection locked="0"/>
    </xf>
    <xf numFmtId="3" fontId="5" fillId="39" borderId="20" xfId="34" applyNumberFormat="1" applyFont="1" applyFill="1" applyBorder="1" applyAlignment="1" applyProtection="1">
      <alignment horizontal="right" vertical="center"/>
      <protection locked="0"/>
    </xf>
    <xf numFmtId="196" fontId="172" fillId="44" borderId="23" xfId="34" applyNumberFormat="1" applyFont="1" applyFill="1" applyBorder="1" applyAlignment="1" applyProtection="1">
      <alignment horizontal="center" vertical="center"/>
      <protection/>
    </xf>
    <xf numFmtId="0" fontId="12" fillId="41" borderId="0" xfId="34" applyFont="1" applyFill="1" applyAlignment="1">
      <alignment vertical="center"/>
      <protection/>
    </xf>
    <xf numFmtId="189" fontId="10" fillId="39" borderId="24" xfId="41" applyNumberFormat="1" applyFont="1" applyFill="1" applyBorder="1" applyAlignment="1" quotePrefix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3" fontId="5" fillId="39" borderId="26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96" fontId="172" fillId="44" borderId="27" xfId="34" applyNumberFormat="1" applyFont="1" applyFill="1" applyBorder="1" applyAlignment="1" applyProtection="1">
      <alignment horizontal="center" vertical="center"/>
      <protection/>
    </xf>
    <xf numFmtId="0" fontId="5" fillId="39" borderId="28" xfId="41" applyFont="1" applyFill="1" applyBorder="1" applyAlignment="1">
      <alignment horizontal="left" vertical="center" wrapText="1"/>
      <protection/>
    </xf>
    <xf numFmtId="189" fontId="10" fillId="39" borderId="29" xfId="41" applyNumberFormat="1" applyFont="1" applyFill="1" applyBorder="1" applyAlignment="1" quotePrefix="1">
      <alignment horizontal="right" vertical="center"/>
      <protection/>
    </xf>
    <xf numFmtId="0" fontId="5" fillId="39" borderId="30" xfId="41" applyFont="1" applyFill="1" applyBorder="1" applyAlignment="1">
      <alignment horizontal="left" vertical="center" wrapText="1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189" fontId="46" fillId="43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19" xfId="41" applyFont="1" applyFill="1" applyBorder="1" applyAlignment="1">
      <alignment horizontal="right" vertical="center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35" xfId="34" applyNumberFormat="1" applyFont="1" applyFill="1" applyBorder="1" applyAlignment="1" applyProtection="1">
      <alignment horizontal="right" vertical="center"/>
      <protection locked="0"/>
    </xf>
    <xf numFmtId="196" fontId="172" fillId="44" borderId="36" xfId="34" applyNumberFormat="1" applyFont="1" applyFill="1" applyBorder="1" applyAlignment="1" applyProtection="1">
      <alignment horizontal="center" vertical="center"/>
      <protection/>
    </xf>
    <xf numFmtId="0" fontId="5" fillId="39" borderId="37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189" fontId="10" fillId="39" borderId="35" xfId="41" applyNumberFormat="1" applyFont="1" applyFill="1" applyBorder="1" applyAlignment="1" quotePrefix="1">
      <alignment horizontal="right" vertical="center"/>
      <protection/>
    </xf>
    <xf numFmtId="0" fontId="5" fillId="39" borderId="38" xfId="41" applyFont="1" applyFill="1" applyBorder="1" applyAlignment="1">
      <alignment horizontal="left" wrapText="1"/>
      <protection/>
    </xf>
    <xf numFmtId="189" fontId="7" fillId="39" borderId="19" xfId="41" applyNumberFormat="1" applyFont="1" applyFill="1" applyBorder="1" applyAlignment="1" quotePrefix="1">
      <alignment horizontal="right" vertical="center"/>
      <protection/>
    </xf>
    <xf numFmtId="0" fontId="5" fillId="39" borderId="39" xfId="41" applyFont="1" applyFill="1" applyBorder="1" applyAlignment="1">
      <alignment horizontal="left" vertical="center" wrapText="1"/>
      <protection/>
    </xf>
    <xf numFmtId="0" fontId="5" fillId="39" borderId="25" xfId="41" applyFont="1" applyFill="1" applyBorder="1" applyAlignment="1">
      <alignment vertical="center" wrapText="1"/>
      <protection/>
    </xf>
    <xf numFmtId="0" fontId="5" fillId="39" borderId="39" xfId="41" applyFont="1" applyFill="1" applyBorder="1" applyAlignment="1">
      <alignment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>
      <alignment horizontal="right" vertical="center"/>
      <protection/>
    </xf>
    <xf numFmtId="0" fontId="9" fillId="39" borderId="25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/>
      <protection/>
    </xf>
    <xf numFmtId="0" fontId="5" fillId="39" borderId="33" xfId="41" applyFont="1" applyFill="1" applyBorder="1" applyAlignment="1">
      <alignment horizontal="left"/>
      <protection/>
    </xf>
    <xf numFmtId="0" fontId="7" fillId="39" borderId="19" xfId="41" applyFont="1" applyFill="1" applyBorder="1" applyAlignment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>
      <alignment/>
      <protection/>
    </xf>
    <xf numFmtId="0" fontId="5" fillId="39" borderId="25" xfId="41" applyFont="1" applyFill="1" applyBorder="1">
      <alignment/>
      <protection/>
    </xf>
    <xf numFmtId="0" fontId="5" fillId="39" borderId="33" xfId="41" applyFont="1" applyFill="1" applyBorder="1">
      <alignment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7" fillId="39" borderId="16" xfId="41" applyFont="1" applyFill="1" applyBorder="1" applyAlignment="1" quotePrefix="1">
      <alignment horizontal="right" vertical="center"/>
      <protection/>
    </xf>
    <xf numFmtId="0" fontId="173" fillId="42" borderId="40" xfId="41" applyFont="1" applyFill="1" applyBorder="1" applyAlignment="1" applyProtection="1" quotePrefix="1">
      <alignment horizontal="right" vertical="center"/>
      <protection/>
    </xf>
    <xf numFmtId="0" fontId="174" fillId="42" borderId="41" xfId="4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 quotePrefix="1">
      <alignment horizontal="right" vertical="center"/>
      <protection/>
    </xf>
    <xf numFmtId="189" fontId="10" fillId="39" borderId="0" xfId="41" applyNumberFormat="1" applyFont="1" applyFill="1" applyBorder="1" applyAlignment="1" applyProtection="1" quotePrefix="1">
      <alignment horizontal="center" vertical="center"/>
      <protection/>
    </xf>
    <xf numFmtId="0" fontId="5" fillId="39" borderId="0" xfId="41" applyFont="1" applyFill="1" applyBorder="1" applyAlignment="1" applyProtection="1">
      <alignment horizontal="left" vertical="center" wrapText="1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175" fillId="45" borderId="0" xfId="34" applyFont="1" applyFill="1" applyAlignment="1">
      <alignment horizontal="left" vertical="center"/>
      <protection/>
    </xf>
    <xf numFmtId="187" fontId="176" fillId="26" borderId="4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12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7" fillId="0" borderId="0" xfId="41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43" xfId="34" applyFont="1" applyFill="1" applyBorder="1" applyAlignment="1" applyProtection="1">
      <alignment vertical="center"/>
      <protection/>
    </xf>
    <xf numFmtId="0" fontId="5" fillId="39" borderId="43" xfId="34" applyFont="1" applyFill="1" applyBorder="1" applyAlignment="1" applyProtection="1">
      <alignment vertical="center" wrapText="1"/>
      <protection/>
    </xf>
    <xf numFmtId="3" fontId="7" fillId="39" borderId="0" xfId="34" applyNumberFormat="1" applyFont="1" applyFill="1" applyAlignment="1" applyProtection="1">
      <alignment horizontal="right" vertical="center"/>
      <protection/>
    </xf>
    <xf numFmtId="0" fontId="7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2" fillId="0" borderId="0" xfId="34" applyNumberFormat="1" applyFont="1" applyAlignment="1" quotePrefix="1">
      <alignment horizontal="right" vertical="center"/>
      <protection/>
    </xf>
    <xf numFmtId="3" fontId="12" fillId="39" borderId="0" xfId="34" applyNumberFormat="1" applyFont="1" applyFill="1" applyAlignment="1" quotePrefix="1">
      <alignment horizontal="right" vertical="center"/>
      <protection/>
    </xf>
    <xf numFmtId="0" fontId="177" fillId="46" borderId="13" xfId="34" applyFont="1" applyFill="1" applyBorder="1" applyAlignment="1" applyProtection="1">
      <alignment vertical="center"/>
      <protection/>
    </xf>
    <xf numFmtId="0" fontId="177" fillId="46" borderId="14" xfId="34" applyFont="1" applyFill="1" applyBorder="1" applyAlignment="1" applyProtection="1">
      <alignment horizontal="center" vertical="center"/>
      <protection/>
    </xf>
    <xf numFmtId="0" fontId="178" fillId="46" borderId="44" xfId="34" applyFont="1" applyFill="1" applyBorder="1" applyAlignment="1" applyProtection="1">
      <alignment horizontal="center" vertical="center" wrapText="1"/>
      <protection/>
    </xf>
    <xf numFmtId="0" fontId="179" fillId="46" borderId="16" xfId="34" applyFont="1" applyFill="1" applyBorder="1" applyAlignment="1" applyProtection="1">
      <alignment horizontal="center" vertical="center"/>
      <protection/>
    </xf>
    <xf numFmtId="0" fontId="179" fillId="46" borderId="45" xfId="34" applyFont="1" applyFill="1" applyBorder="1" applyAlignment="1" applyProtection="1">
      <alignment horizontal="center" vertical="center"/>
      <protection/>
    </xf>
    <xf numFmtId="0" fontId="13" fillId="0" borderId="46" xfId="41" applyFont="1" applyFill="1" applyBorder="1" applyAlignment="1" applyProtection="1">
      <alignment horizontal="center" vertical="center" wrapText="1"/>
      <protection/>
    </xf>
    <xf numFmtId="0" fontId="34" fillId="45" borderId="0" xfId="34" applyFont="1" applyFill="1" applyAlignment="1">
      <alignment horizontal="left" vertical="center"/>
      <protection/>
    </xf>
    <xf numFmtId="0" fontId="5" fillId="39" borderId="47" xfId="34" applyFont="1" applyFill="1" applyBorder="1" applyAlignment="1" applyProtection="1">
      <alignment horizontal="left" vertical="center"/>
      <protection/>
    </xf>
    <xf numFmtId="0" fontId="5" fillId="39" borderId="48" xfId="34" applyFont="1" applyFill="1" applyBorder="1" applyAlignment="1" applyProtection="1">
      <alignment horizontal="center" vertical="center"/>
      <protection/>
    </xf>
    <xf numFmtId="0" fontId="177" fillId="39" borderId="49" xfId="34" applyFont="1" applyFill="1" applyBorder="1" applyAlignment="1" applyProtection="1">
      <alignment horizontal="left" vertical="center" wrapText="1"/>
      <protection/>
    </xf>
    <xf numFmtId="0" fontId="5" fillId="39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48" xfId="34" applyFont="1" applyFill="1" applyBorder="1" applyAlignment="1" applyProtection="1">
      <alignment horizontal="center" vertical="center" wrapText="1"/>
      <protection/>
    </xf>
    <xf numFmtId="3" fontId="5" fillId="39" borderId="48" xfId="34" applyNumberFormat="1" applyFont="1" applyFill="1" applyBorder="1" applyAlignment="1" applyProtection="1">
      <alignment horizontal="right" vertical="center"/>
      <protection/>
    </xf>
    <xf numFmtId="189" fontId="180" fillId="47" borderId="32" xfId="41" applyNumberFormat="1" applyFont="1" applyFill="1" applyBorder="1" applyAlignment="1" applyProtection="1" quotePrefix="1">
      <alignment horizontal="right" vertical="center"/>
      <protection/>
    </xf>
    <xf numFmtId="3" fontId="177" fillId="47" borderId="15" xfId="34" applyNumberFormat="1" applyFont="1" applyFill="1" applyBorder="1" applyAlignment="1" applyProtection="1">
      <alignment horizontal="right" vertical="center"/>
      <protection/>
    </xf>
    <xf numFmtId="3" fontId="177" fillId="47" borderId="12" xfId="34" applyNumberFormat="1" applyFont="1" applyFill="1" applyBorder="1" applyAlignment="1" applyProtection="1">
      <alignment horizontal="right" vertical="center"/>
      <protection/>
    </xf>
    <xf numFmtId="3" fontId="177" fillId="47" borderId="49" xfId="34" applyNumberFormat="1" applyFont="1" applyFill="1" applyBorder="1" applyAlignment="1" applyProtection="1">
      <alignment horizontal="right" vertical="center"/>
      <protection/>
    </xf>
    <xf numFmtId="0" fontId="181" fillId="45" borderId="0" xfId="34" applyFont="1" applyFill="1" applyAlignment="1">
      <alignment horizontal="left" vertical="center"/>
      <protection/>
    </xf>
    <xf numFmtId="0" fontId="5" fillId="39" borderId="19" xfId="41" applyFont="1" applyFill="1" applyBorder="1" applyAlignment="1" applyProtection="1">
      <alignment horizontal="right" vertical="center"/>
      <protection/>
    </xf>
    <xf numFmtId="189" fontId="10" fillId="39" borderId="20" xfId="41" applyNumberFormat="1" applyFont="1" applyFill="1" applyBorder="1" applyAlignment="1" applyProtection="1" quotePrefix="1">
      <alignment horizontal="right" vertical="center"/>
      <protection/>
    </xf>
    <xf numFmtId="0" fontId="5" fillId="39" borderId="21" xfId="41" applyFont="1" applyFill="1" applyBorder="1" applyAlignment="1" applyProtection="1">
      <alignment horizontal="left" vertical="center" wrapText="1"/>
      <protection/>
    </xf>
    <xf numFmtId="189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5" fillId="39" borderId="33" xfId="41" applyFont="1" applyFill="1" applyBorder="1" applyAlignment="1" applyProtection="1">
      <alignment horizontal="left" vertical="center" wrapText="1"/>
      <protection/>
    </xf>
    <xf numFmtId="189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7" fillId="39" borderId="19" xfId="41" applyFont="1" applyFill="1" applyBorder="1" applyAlignment="1" applyProtection="1" quotePrefix="1">
      <alignment horizontal="right" vertical="center"/>
      <protection/>
    </xf>
    <xf numFmtId="189" fontId="10" fillId="39" borderId="24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applyProtection="1">
      <alignment vertical="center" wrapText="1"/>
      <protection/>
    </xf>
    <xf numFmtId="0" fontId="7" fillId="39" borderId="19" xfId="41" applyFont="1" applyFill="1" applyBorder="1" applyAlignment="1" applyProtection="1">
      <alignment horizontal="right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vertical="center" wrapText="1"/>
      <protection/>
    </xf>
    <xf numFmtId="189" fontId="10" fillId="39" borderId="20" xfId="41" applyNumberFormat="1" applyFont="1" applyFill="1" applyBorder="1" applyAlignment="1" applyProtection="1" quotePrefix="1">
      <alignment horizontal="right"/>
      <protection/>
    </xf>
    <xf numFmtId="0" fontId="14" fillId="39" borderId="21" xfId="41" applyFont="1" applyFill="1" applyBorder="1" applyAlignment="1" applyProtection="1">
      <alignment wrapText="1"/>
      <protection/>
    </xf>
    <xf numFmtId="189" fontId="10" fillId="39" borderId="24" xfId="41" applyNumberFormat="1" applyFont="1" applyFill="1" applyBorder="1" applyAlignment="1" applyProtection="1" quotePrefix="1">
      <alignment horizontal="right"/>
      <protection/>
    </xf>
    <xf numFmtId="0" fontId="14" fillId="39" borderId="25" xfId="41" applyFont="1" applyFill="1" applyBorder="1" applyAlignment="1" applyProtection="1">
      <alignment wrapText="1"/>
      <protection/>
    </xf>
    <xf numFmtId="189" fontId="7" fillId="39" borderId="50" xfId="41" applyNumberFormat="1" applyFont="1" applyFill="1" applyBorder="1" applyAlignment="1" applyProtection="1" quotePrefix="1">
      <alignment horizontal="right" vertical="center"/>
      <protection/>
    </xf>
    <xf numFmtId="0" fontId="15" fillId="39" borderId="25" xfId="41" applyFont="1" applyFill="1" applyBorder="1" applyAlignment="1" applyProtection="1">
      <alignment wrapText="1"/>
      <protection/>
    </xf>
    <xf numFmtId="189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14" fillId="39" borderId="33" xfId="41" applyFont="1" applyFill="1" applyBorder="1" applyAlignment="1" applyProtection="1">
      <alignment wrapText="1"/>
      <protection/>
    </xf>
    <xf numFmtId="0" fontId="5" fillId="39" borderId="21" xfId="41" applyFont="1" applyFill="1" applyBorder="1" applyAlignment="1" applyProtection="1">
      <alignment vertical="center" wrapText="1"/>
      <protection/>
    </xf>
    <xf numFmtId="189" fontId="10" fillId="39" borderId="29" xfId="41" applyNumberFormat="1" applyFont="1" applyFill="1" applyBorder="1" applyAlignment="1" applyProtection="1" quotePrefix="1">
      <alignment horizontal="right" vertical="center"/>
      <protection/>
    </xf>
    <xf numFmtId="0" fontId="5" fillId="39" borderId="39" xfId="41" applyFont="1" applyFill="1" applyBorder="1" applyAlignment="1" applyProtection="1">
      <alignment vertical="center" wrapText="1"/>
      <protection/>
    </xf>
    <xf numFmtId="189" fontId="10" fillId="39" borderId="51" xfId="41" applyNumberFormat="1" applyFont="1" applyFill="1" applyBorder="1" applyAlignment="1" applyProtection="1" quotePrefix="1">
      <alignment horizontal="right" vertical="center"/>
      <protection/>
    </xf>
    <xf numFmtId="0" fontId="5" fillId="39" borderId="52" xfId="41" applyFont="1" applyFill="1" applyBorder="1" applyAlignment="1" applyProtection="1">
      <alignment horizontal="left" vertical="center" wrapText="1"/>
      <protection/>
    </xf>
    <xf numFmtId="189" fontId="10" fillId="39" borderId="53" xfId="41" applyNumberFormat="1" applyFont="1" applyFill="1" applyBorder="1" applyAlignment="1" applyProtection="1" quotePrefix="1">
      <alignment horizontal="right" vertical="center"/>
      <protection/>
    </xf>
    <xf numFmtId="0" fontId="5" fillId="39" borderId="54" xfId="41" applyFont="1" applyFill="1" applyBorder="1" applyAlignment="1" applyProtection="1">
      <alignment vertical="center" wrapText="1"/>
      <protection/>
    </xf>
    <xf numFmtId="0" fontId="32" fillId="45" borderId="0" xfId="34" applyFont="1" applyFill="1" applyAlignment="1">
      <alignment horizontal="left" vertical="center"/>
      <protection/>
    </xf>
    <xf numFmtId="0" fontId="5" fillId="39" borderId="52" xfId="41" applyFont="1" applyFill="1" applyBorder="1" applyAlignment="1" applyProtection="1">
      <alignment vertical="center" wrapText="1"/>
      <protection/>
    </xf>
    <xf numFmtId="0" fontId="9" fillId="39" borderId="54" xfId="41" applyFont="1" applyFill="1" applyBorder="1" applyAlignment="1" applyProtection="1">
      <alignment horizontal="left" vertical="center" wrapText="1"/>
      <protection/>
    </xf>
    <xf numFmtId="189" fontId="10" fillId="39" borderId="55" xfId="41" applyNumberFormat="1" applyFont="1" applyFill="1" applyBorder="1" applyAlignment="1" applyProtection="1" quotePrefix="1">
      <alignment horizontal="right" vertical="center"/>
      <protection/>
    </xf>
    <xf numFmtId="0" fontId="9" fillId="39" borderId="56" xfId="41" applyFont="1" applyFill="1" applyBorder="1" applyAlignment="1" applyProtection="1">
      <alignment horizontal="left" vertical="center" wrapText="1"/>
      <protection/>
    </xf>
    <xf numFmtId="0" fontId="5" fillId="39" borderId="33" xfId="41" applyFont="1" applyFill="1" applyBorder="1" applyAlignment="1" applyProtection="1">
      <alignment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 quotePrefix="1">
      <alignment horizontal="center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>
      <alignment horizontal="center" vertical="center"/>
      <protection/>
    </xf>
    <xf numFmtId="0" fontId="9" fillId="39" borderId="21" xfId="34" applyFont="1" applyFill="1" applyBorder="1" applyAlignment="1" applyProtection="1">
      <alignment vertical="center" wrapText="1"/>
      <protection/>
    </xf>
    <xf numFmtId="0" fontId="9" fillId="39" borderId="54" xfId="34" applyFont="1" applyFill="1" applyBorder="1" applyAlignment="1" applyProtection="1">
      <alignment vertical="center" wrapText="1"/>
      <protection/>
    </xf>
    <xf numFmtId="189" fontId="10" fillId="39" borderId="10" xfId="41" applyNumberFormat="1" applyFont="1" applyFill="1" applyBorder="1" applyAlignment="1" applyProtection="1" quotePrefix="1">
      <alignment horizontal="right" vertical="center"/>
      <protection/>
    </xf>
    <xf numFmtId="0" fontId="9" fillId="39" borderId="0" xfId="34" applyFont="1" applyFill="1" applyBorder="1" applyAlignment="1" applyProtection="1">
      <alignment vertical="center" wrapText="1"/>
      <protection/>
    </xf>
    <xf numFmtId="0" fontId="9" fillId="39" borderId="56" xfId="34" applyFont="1" applyFill="1" applyBorder="1" applyAlignment="1" applyProtection="1">
      <alignment vertical="center" wrapText="1"/>
      <protection/>
    </xf>
    <xf numFmtId="0" fontId="9" fillId="39" borderId="52" xfId="34" applyFont="1" applyFill="1" applyBorder="1" applyAlignment="1" applyProtection="1">
      <alignment vertical="center" wrapText="1"/>
      <protection/>
    </xf>
    <xf numFmtId="0" fontId="9" fillId="39" borderId="57" xfId="41" applyFont="1" applyFill="1" applyBorder="1" applyAlignment="1" applyProtection="1">
      <alignment horizontal="left" vertical="center" wrapText="1"/>
      <protection/>
    </xf>
    <xf numFmtId="0" fontId="180" fillId="47" borderId="18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vertical="center" wrapText="1"/>
      <protection/>
    </xf>
    <xf numFmtId="0" fontId="5" fillId="39" borderId="25" xfId="34" applyFont="1" applyFill="1" applyBorder="1" applyAlignment="1" applyProtection="1">
      <alignment vertical="center" wrapText="1"/>
      <protection/>
    </xf>
    <xf numFmtId="0" fontId="5" fillId="39" borderId="33" xfId="34" applyFont="1" applyFill="1" applyBorder="1" applyAlignment="1" applyProtection="1">
      <alignment vertical="center" wrapText="1"/>
      <protection/>
    </xf>
    <xf numFmtId="186" fontId="5" fillId="39" borderId="19" xfId="41" applyNumberFormat="1" applyFont="1" applyFill="1" applyBorder="1" applyAlignment="1" applyProtection="1">
      <alignment horizontal="right" vertical="center"/>
      <protection/>
    </xf>
    <xf numFmtId="0" fontId="5" fillId="39" borderId="25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vertical="center" wrapText="1"/>
      <protection/>
    </xf>
    <xf numFmtId="189" fontId="180" fillId="47" borderId="32" xfId="41" applyNumberFormat="1" applyFont="1" applyFill="1" applyBorder="1" applyAlignment="1" applyProtection="1" quotePrefix="1">
      <alignment horizontal="right"/>
      <protection/>
    </xf>
    <xf numFmtId="186" fontId="5" fillId="39" borderId="19" xfId="41" applyNumberFormat="1" applyFont="1" applyFill="1" applyBorder="1" applyAlignment="1" applyProtection="1">
      <alignment horizontal="right"/>
      <protection/>
    </xf>
    <xf numFmtId="189" fontId="10" fillId="39" borderId="20" xfId="41" applyNumberFormat="1" applyFont="1" applyFill="1" applyBorder="1" applyAlignment="1" applyProtection="1" quotePrefix="1">
      <alignment horizontal="right" vertical="top"/>
      <protection/>
    </xf>
    <xf numFmtId="0" fontId="5" fillId="39" borderId="21" xfId="41" applyFont="1" applyFill="1" applyBorder="1" applyAlignment="1" applyProtection="1">
      <alignment vertical="top" wrapText="1"/>
      <protection/>
    </xf>
    <xf numFmtId="189" fontId="10" fillId="39" borderId="24" xfId="41" applyNumberFormat="1" applyFont="1" applyFill="1" applyBorder="1" applyAlignment="1" applyProtection="1" quotePrefix="1">
      <alignment horizontal="right" vertical="top"/>
      <protection/>
    </xf>
    <xf numFmtId="0" fontId="5" fillId="39" borderId="25" xfId="41" applyFont="1" applyFill="1" applyBorder="1" applyAlignment="1" applyProtection="1">
      <alignment vertical="top" wrapText="1"/>
      <protection/>
    </xf>
    <xf numFmtId="189" fontId="10" fillId="39" borderId="35" xfId="41" applyNumberFormat="1" applyFont="1" applyFill="1" applyBorder="1" applyAlignment="1" applyProtection="1" quotePrefix="1">
      <alignment horizontal="right" vertical="top"/>
      <protection/>
    </xf>
    <xf numFmtId="0" fontId="5" fillId="39" borderId="33" xfId="41" applyFont="1" applyFill="1" applyBorder="1" applyAlignment="1" applyProtection="1">
      <alignment vertical="top" wrapText="1"/>
      <protection/>
    </xf>
    <xf numFmtId="189" fontId="10" fillId="39" borderId="29" xfId="41" applyNumberFormat="1" applyFont="1" applyFill="1" applyBorder="1" applyAlignment="1" applyProtection="1" quotePrefix="1">
      <alignment horizontal="right" vertical="top"/>
      <protection/>
    </xf>
    <xf numFmtId="0" fontId="5" fillId="39" borderId="39" xfId="41" applyFont="1" applyFill="1" applyBorder="1" applyAlignment="1" applyProtection="1">
      <alignment vertical="top" wrapText="1"/>
      <protection/>
    </xf>
    <xf numFmtId="189" fontId="182" fillId="39" borderId="58" xfId="41" applyNumberFormat="1" applyFont="1" applyFill="1" applyBorder="1" applyAlignment="1" applyProtection="1" quotePrefix="1">
      <alignment horizontal="right" vertical="center"/>
      <protection/>
    </xf>
    <xf numFmtId="0" fontId="182" fillId="39" borderId="59" xfId="41" applyFont="1" applyFill="1" applyBorder="1" applyProtection="1">
      <alignment/>
      <protection/>
    </xf>
    <xf numFmtId="191" fontId="180" fillId="26" borderId="32" xfId="41" applyNumberFormat="1" applyFont="1" applyFill="1" applyBorder="1" applyAlignment="1" applyProtection="1">
      <alignment horizontal="right"/>
      <protection/>
    </xf>
    <xf numFmtId="191" fontId="7" fillId="39" borderId="47" xfId="41" applyNumberFormat="1" applyFont="1" applyFill="1" applyBorder="1" applyAlignment="1" applyProtection="1" quotePrefix="1">
      <alignment horizontal="right" vertical="center"/>
      <protection/>
    </xf>
    <xf numFmtId="0" fontId="7" fillId="39" borderId="48" xfId="34" applyFont="1" applyFill="1" applyBorder="1" applyAlignment="1" applyProtection="1">
      <alignment vertical="center"/>
      <protection/>
    </xf>
    <xf numFmtId="0" fontId="7" fillId="39" borderId="0" xfId="34" applyFont="1" applyFill="1" applyBorder="1" applyAlignment="1" applyProtection="1">
      <alignment vertical="center" wrapText="1"/>
      <protection/>
    </xf>
    <xf numFmtId="191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91" fontId="183" fillId="46" borderId="40" xfId="41" applyNumberFormat="1" applyFont="1" applyFill="1" applyBorder="1" applyAlignment="1" applyProtection="1">
      <alignment horizontal="right" vertical="center"/>
      <protection/>
    </xf>
    <xf numFmtId="0" fontId="179" fillId="46" borderId="41" xfId="41" applyFont="1" applyFill="1" applyBorder="1" applyAlignment="1" applyProtection="1">
      <alignment horizontal="right" vertical="center"/>
      <protection/>
    </xf>
    <xf numFmtId="3" fontId="177" fillId="46" borderId="40" xfId="34" applyNumberFormat="1" applyFont="1" applyFill="1" applyBorder="1" applyAlignment="1" applyProtection="1">
      <alignment horizontal="right" vertical="center"/>
      <protection/>
    </xf>
    <xf numFmtId="3" fontId="177" fillId="46" borderId="41" xfId="34" applyNumberFormat="1" applyFont="1" applyFill="1" applyBorder="1" applyAlignment="1" applyProtection="1">
      <alignment horizontal="right" vertical="center"/>
      <protection/>
    </xf>
    <xf numFmtId="3" fontId="177" fillId="46" borderId="60" xfId="34" applyNumberFormat="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5" borderId="0" xfId="34" applyFont="1" applyFill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 wrapText="1"/>
      <protection/>
    </xf>
    <xf numFmtId="3" fontId="5" fillId="45" borderId="0" xfId="34" applyNumberFormat="1" applyFont="1" applyFill="1" applyAlignment="1" applyProtection="1">
      <alignment horizontal="right" vertical="center"/>
      <protection/>
    </xf>
    <xf numFmtId="0" fontId="5" fillId="48" borderId="0" xfId="34" applyFont="1" applyFill="1" applyAlignment="1">
      <alignment vertical="center"/>
      <protection/>
    </xf>
    <xf numFmtId="0" fontId="12" fillId="39" borderId="0" xfId="34" applyFont="1" applyFill="1" applyAlignment="1" applyProtection="1">
      <alignment horizontal="left" vertical="center"/>
      <protection/>
    </xf>
    <xf numFmtId="0" fontId="12" fillId="48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2" fillId="39" borderId="0" xfId="34" applyFont="1" applyFill="1" applyAlignment="1" applyProtection="1">
      <alignment horizontal="center" vertical="center"/>
      <protection/>
    </xf>
    <xf numFmtId="0" fontId="12" fillId="0" borderId="0" xfId="34" applyFont="1" applyAlignment="1" applyProtection="1" quotePrefix="1">
      <alignment vertical="center"/>
      <protection/>
    </xf>
    <xf numFmtId="188" fontId="5" fillId="39" borderId="0" xfId="34" applyNumberFormat="1" applyFont="1" applyFill="1" applyAlignment="1" applyProtection="1">
      <alignment horizontal="left" vertical="center"/>
      <protection/>
    </xf>
    <xf numFmtId="0" fontId="184" fillId="48" borderId="13" xfId="34" applyFont="1" applyFill="1" applyBorder="1" applyAlignment="1" applyProtection="1">
      <alignment vertical="center"/>
      <protection/>
    </xf>
    <xf numFmtId="0" fontId="184" fillId="48" borderId="14" xfId="34" applyFont="1" applyFill="1" applyBorder="1" applyAlignment="1" applyProtection="1">
      <alignment horizontal="center" vertical="center"/>
      <protection/>
    </xf>
    <xf numFmtId="0" fontId="185" fillId="48" borderId="61" xfId="34" applyFont="1" applyFill="1" applyBorder="1" applyAlignment="1" applyProtection="1" quotePrefix="1">
      <alignment horizontal="center" vertical="center"/>
      <protection/>
    </xf>
    <xf numFmtId="0" fontId="185" fillId="48" borderId="45" xfId="34" applyFont="1" applyFill="1" applyBorder="1" applyAlignment="1" applyProtection="1">
      <alignment horizontal="center" vertical="center"/>
      <protection/>
    </xf>
    <xf numFmtId="0" fontId="186" fillId="26" borderId="62" xfId="41" applyFont="1" applyFill="1" applyBorder="1" applyAlignment="1" applyProtection="1">
      <alignment horizontal="left" vertical="center"/>
      <protection/>
    </xf>
    <xf numFmtId="1" fontId="5" fillId="26" borderId="42" xfId="34" applyNumberFormat="1" applyFont="1" applyFill="1" applyBorder="1" applyAlignment="1" applyProtection="1">
      <alignment horizontal="left" vertical="center" wrapText="1"/>
      <protection/>
    </xf>
    <xf numFmtId="0" fontId="185" fillId="39" borderId="16" xfId="41" applyFont="1" applyFill="1" applyBorder="1" applyAlignment="1" applyProtection="1">
      <alignment horizontal="left" vertical="center"/>
      <protection/>
    </xf>
    <xf numFmtId="1" fontId="5" fillId="39" borderId="17" xfId="34" applyNumberFormat="1" applyFont="1" applyFill="1" applyBorder="1" applyAlignment="1" applyProtection="1">
      <alignment horizontal="center" vertical="center"/>
      <protection/>
    </xf>
    <xf numFmtId="0" fontId="9" fillId="39" borderId="17" xfId="41" applyFont="1" applyFill="1" applyBorder="1" applyAlignment="1" applyProtection="1">
      <alignment horizontal="left" vertical="center" wrapText="1"/>
      <protection/>
    </xf>
    <xf numFmtId="189" fontId="187" fillId="5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quotePrefix="1">
      <alignment horizontal="left" vertical="center" wrapText="1"/>
      <protection/>
    </xf>
    <xf numFmtId="189" fontId="10" fillId="39" borderId="53" xfId="41" applyNumberFormat="1" applyFont="1" applyFill="1" applyBorder="1" applyAlignment="1" quotePrefix="1">
      <alignment horizontal="right" vertical="center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3" fontId="5" fillId="39" borderId="63" xfId="34" applyNumberFormat="1" applyFont="1" applyFill="1" applyBorder="1" applyAlignment="1" applyProtection="1">
      <alignment horizontal="right" vertical="center"/>
      <protection locked="0"/>
    </xf>
    <xf numFmtId="3" fontId="5" fillId="39" borderId="53" xfId="34" applyNumberFormat="1" applyFont="1" applyFill="1" applyBorder="1" applyAlignment="1" applyProtection="1">
      <alignment horizontal="right" vertical="center"/>
      <protection locked="0"/>
    </xf>
    <xf numFmtId="189" fontId="10" fillId="39" borderId="51" xfId="41" applyNumberFormat="1" applyFont="1" applyFill="1" applyBorder="1" applyAlignment="1" quotePrefix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3" fontId="5" fillId="39" borderId="64" xfId="34" applyNumberFormat="1" applyFont="1" applyFill="1" applyBorder="1" applyAlignment="1" applyProtection="1">
      <alignment horizontal="right" vertical="center"/>
      <protection locked="0"/>
    </xf>
    <xf numFmtId="3" fontId="5" fillId="39" borderId="51" xfId="34" applyNumberFormat="1" applyFont="1" applyFill="1" applyBorder="1" applyAlignment="1" applyProtection="1">
      <alignment horizontal="right" vertical="center"/>
      <protection locked="0"/>
    </xf>
    <xf numFmtId="189" fontId="187" fillId="5" borderId="32" xfId="41" applyNumberFormat="1" applyFont="1" applyFill="1" applyBorder="1" applyAlignment="1" quotePrefix="1">
      <alignment horizontal="right" vertical="center"/>
      <protection/>
    </xf>
    <xf numFmtId="189" fontId="10" fillId="39" borderId="65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189" fontId="5" fillId="39" borderId="19" xfId="41" applyNumberFormat="1" applyFont="1" applyFill="1" applyBorder="1" applyAlignment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189" fontId="10" fillId="39" borderId="10" xfId="41" applyNumberFormat="1" applyFont="1" applyFill="1" applyBorder="1" applyAlignment="1" quotePrefix="1">
      <alignment horizontal="right" vertical="center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>
      <alignment vertical="center"/>
      <protection/>
    </xf>
    <xf numFmtId="0" fontId="5" fillId="39" borderId="21" xfId="41" applyFont="1" applyFill="1" applyBorder="1" applyAlignment="1" quotePrefix="1">
      <alignment horizontal="left" vertical="center" wrapText="1"/>
      <protection/>
    </xf>
    <xf numFmtId="0" fontId="5" fillId="39" borderId="33" xfId="41" applyFont="1" applyFill="1" applyBorder="1" applyAlignment="1" quotePrefix="1">
      <alignment vertical="center" wrapText="1"/>
      <protection/>
    </xf>
    <xf numFmtId="189" fontId="10" fillId="39" borderId="20" xfId="41" applyNumberFormat="1" applyFont="1" applyFill="1" applyBorder="1" applyAlignment="1" quotePrefix="1">
      <alignment horizontal="right"/>
      <protection/>
    </xf>
    <xf numFmtId="0" fontId="5" fillId="39" borderId="21" xfId="41" applyFont="1" applyFill="1" applyBorder="1" applyAlignment="1" quotePrefix="1">
      <alignment horizontal="left"/>
      <protection/>
    </xf>
    <xf numFmtId="189" fontId="10" fillId="39" borderId="35" xfId="41" applyNumberFormat="1" applyFont="1" applyFill="1" applyBorder="1" applyAlignment="1" quotePrefix="1">
      <alignment horizontal="right"/>
      <protection/>
    </xf>
    <xf numFmtId="0" fontId="5" fillId="39" borderId="33" xfId="41" applyFont="1" applyFill="1" applyBorder="1" quotePrefix="1">
      <alignment/>
      <protection/>
    </xf>
    <xf numFmtId="189" fontId="10" fillId="39" borderId="20" xfId="41" applyNumberFormat="1" applyFont="1" applyFill="1" applyBorder="1" applyAlignment="1">
      <alignment horizontal="right" vertical="center"/>
      <protection/>
    </xf>
    <xf numFmtId="196" fontId="172" fillId="44" borderId="22" xfId="34" applyNumberFormat="1" applyFont="1" applyFill="1" applyBorder="1" applyAlignment="1" applyProtection="1">
      <alignment horizontal="center" vertical="center"/>
      <protection/>
    </xf>
    <xf numFmtId="196" fontId="172" fillId="44" borderId="20" xfId="34" applyNumberFormat="1" applyFont="1" applyFill="1" applyBorder="1" applyAlignment="1" applyProtection="1">
      <alignment horizontal="center" vertical="center"/>
      <protection/>
    </xf>
    <xf numFmtId="196" fontId="172" fillId="44" borderId="26" xfId="34" applyNumberFormat="1" applyFont="1" applyFill="1" applyBorder="1" applyAlignment="1" applyProtection="1">
      <alignment horizontal="center" vertical="center"/>
      <protection/>
    </xf>
    <xf numFmtId="196" fontId="172" fillId="44" borderId="24" xfId="34" applyNumberFormat="1" applyFont="1" applyFill="1" applyBorder="1" applyAlignment="1" applyProtection="1">
      <alignment horizontal="center" vertical="center"/>
      <protection/>
    </xf>
    <xf numFmtId="196" fontId="172" fillId="44" borderId="34" xfId="34" applyNumberFormat="1" applyFont="1" applyFill="1" applyBorder="1" applyAlignment="1" applyProtection="1">
      <alignment horizontal="center" vertical="center"/>
      <protection/>
    </xf>
    <xf numFmtId="196" fontId="172" fillId="44" borderId="35" xfId="34" applyNumberFormat="1" applyFont="1" applyFill="1" applyBorder="1" applyAlignment="1" applyProtection="1">
      <alignment horizontal="center" vertical="center"/>
      <protection/>
    </xf>
    <xf numFmtId="0" fontId="188" fillId="48" borderId="40" xfId="41" applyFont="1" applyFill="1" applyBorder="1" applyAlignment="1" quotePrefix="1">
      <alignment horizontal="right" vertical="center"/>
      <protection/>
    </xf>
    <xf numFmtId="0" fontId="185" fillId="48" borderId="41" xfId="41" applyFont="1" applyFill="1" applyBorder="1" applyAlignment="1">
      <alignment horizontal="right" vertical="center"/>
      <protection/>
    </xf>
    <xf numFmtId="0" fontId="186" fillId="26" borderId="66" xfId="41" applyFont="1" applyFill="1" applyBorder="1" applyAlignment="1">
      <alignment horizontal="left" vertical="center"/>
      <protection/>
    </xf>
    <xf numFmtId="1" fontId="5" fillId="26" borderId="67" xfId="34" applyNumberFormat="1" applyFont="1" applyFill="1" applyBorder="1" applyAlignment="1">
      <alignment horizontal="left" vertical="center" wrapText="1"/>
      <protection/>
    </xf>
    <xf numFmtId="189" fontId="7" fillId="39" borderId="32" xfId="41" applyNumberFormat="1" applyFont="1" applyFill="1" applyBorder="1" applyAlignment="1" quotePrefix="1">
      <alignment horizontal="right" vertical="center"/>
      <protection/>
    </xf>
    <xf numFmtId="1" fontId="5" fillId="39" borderId="18" xfId="34" applyNumberFormat="1" applyFont="1" applyFill="1" applyBorder="1" applyAlignment="1">
      <alignment horizontal="left" vertical="center" wrapText="1"/>
      <protection/>
    </xf>
    <xf numFmtId="0" fontId="9" fillId="39" borderId="18" xfId="41" applyFont="1" applyFill="1" applyBorder="1" applyAlignment="1">
      <alignment horizontal="left" vertical="center" wrapText="1"/>
      <protection/>
    </xf>
    <xf numFmtId="0" fontId="188" fillId="48" borderId="40" xfId="41" applyFont="1" applyFill="1" applyBorder="1" applyAlignment="1" applyProtection="1" quotePrefix="1">
      <alignment horizontal="right" vertical="center"/>
      <protection/>
    </xf>
    <xf numFmtId="0" fontId="185" fillId="48" borderId="41" xfId="41" applyFont="1" applyFill="1" applyBorder="1" applyAlignment="1" applyProtection="1">
      <alignment horizontal="right" vertical="center"/>
      <protection/>
    </xf>
    <xf numFmtId="0" fontId="5" fillId="48" borderId="0" xfId="34" applyFont="1" applyFill="1" applyAlignment="1" applyProtection="1">
      <alignment vertical="center"/>
      <protection/>
    </xf>
    <xf numFmtId="0" fontId="5" fillId="48" borderId="0" xfId="34" applyFont="1" applyFill="1" applyAlignment="1" applyProtection="1">
      <alignment vertical="center" wrapText="1"/>
      <protection/>
    </xf>
    <xf numFmtId="0" fontId="5" fillId="49" borderId="0" xfId="34" applyFont="1" applyFill="1" applyAlignment="1">
      <alignment vertical="center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186" fontId="5" fillId="39" borderId="0" xfId="34" applyNumberFormat="1" applyFont="1" applyFill="1" applyBorder="1" applyAlignment="1" applyProtection="1" quotePrefix="1">
      <alignment horizontal="center" vertical="center"/>
      <protection/>
    </xf>
    <xf numFmtId="186" fontId="5" fillId="39" borderId="0" xfId="34" applyNumberFormat="1" applyFont="1" applyFill="1" applyBorder="1" applyAlignment="1" applyProtection="1">
      <alignment vertical="center"/>
      <protection/>
    </xf>
    <xf numFmtId="0" fontId="189" fillId="39" borderId="68" xfId="38" applyFont="1" applyFill="1" applyBorder="1" applyProtection="1">
      <alignment/>
      <protection/>
    </xf>
    <xf numFmtId="198" fontId="189" fillId="39" borderId="0" xfId="38" applyNumberFormat="1" applyFont="1" applyFill="1" applyBorder="1" applyProtection="1">
      <alignment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190" fillId="50" borderId="69" xfId="34" applyFont="1" applyFill="1" applyBorder="1" applyAlignment="1" applyProtection="1" quotePrefix="1">
      <alignment vertical="center"/>
      <protection/>
    </xf>
    <xf numFmtId="0" fontId="191" fillId="50" borderId="70" xfId="34" applyFont="1" applyFill="1" applyBorder="1" applyAlignment="1" applyProtection="1">
      <alignment horizontal="center" vertical="center"/>
      <protection/>
    </xf>
    <xf numFmtId="0" fontId="192" fillId="50" borderId="15" xfId="34" applyFont="1" applyFill="1" applyBorder="1" applyAlignment="1" applyProtection="1" quotePrefix="1">
      <alignment horizontal="center" vertical="center"/>
      <protection/>
    </xf>
    <xf numFmtId="0" fontId="192" fillId="50" borderId="12" xfId="34" applyFont="1" applyFill="1" applyBorder="1" applyAlignment="1" applyProtection="1">
      <alignment horizontal="center" vertical="center"/>
      <protection/>
    </xf>
    <xf numFmtId="0" fontId="5" fillId="39" borderId="32" xfId="34" applyFont="1" applyFill="1" applyBorder="1" applyAlignment="1" applyProtection="1">
      <alignment horizontal="left" vertical="center"/>
      <protection/>
    </xf>
    <xf numFmtId="0" fontId="5" fillId="39" borderId="42" xfId="34" applyFont="1" applyFill="1" applyBorder="1" applyAlignment="1" applyProtection="1">
      <alignment horizontal="left" vertical="center"/>
      <protection/>
    </xf>
    <xf numFmtId="0" fontId="191" fillId="39" borderId="0" xfId="34" applyFont="1" applyFill="1" applyBorder="1" applyAlignment="1" applyProtection="1">
      <alignment horizontal="left" vertical="center" wrapText="1"/>
      <protection/>
    </xf>
    <xf numFmtId="189" fontId="190" fillId="4" borderId="32" xfId="41" applyNumberFormat="1" applyFont="1" applyFill="1" applyBorder="1" applyAlignment="1" quotePrefix="1">
      <alignment horizontal="right" vertical="center"/>
      <protection/>
    </xf>
    <xf numFmtId="186" fontId="5" fillId="39" borderId="19" xfId="41" applyNumberFormat="1" applyFont="1" applyFill="1" applyBorder="1" applyAlignment="1">
      <alignment horizontal="right" vertical="center"/>
      <protection/>
    </xf>
    <xf numFmtId="0" fontId="5" fillId="39" borderId="21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vertical="center" wrapText="1"/>
      <protection/>
    </xf>
    <xf numFmtId="189" fontId="10" fillId="39" borderId="71" xfId="41" applyNumberFormat="1" applyFont="1" applyFill="1" applyBorder="1" applyAlignment="1" quotePrefix="1">
      <alignment horizontal="right" vertical="center"/>
      <protection/>
    </xf>
    <xf numFmtId="0" fontId="9" fillId="39" borderId="72" xfId="41" applyFont="1" applyFill="1" applyBorder="1" applyAlignment="1">
      <alignment vertical="center" wrapText="1"/>
      <protection/>
    </xf>
    <xf numFmtId="0" fontId="9" fillId="39" borderId="39" xfId="41" applyFont="1" applyFill="1" applyBorder="1" applyAlignment="1">
      <alignment vertical="center" wrapText="1"/>
      <protection/>
    </xf>
    <xf numFmtId="0" fontId="9" fillId="39" borderId="72" xfId="34" applyFont="1" applyFill="1" applyBorder="1" applyAlignment="1">
      <alignment vertical="center" wrapText="1"/>
      <protection/>
    </xf>
    <xf numFmtId="0" fontId="9" fillId="39" borderId="39" xfId="34" applyFont="1" applyFill="1" applyBorder="1" applyAlignment="1">
      <alignment vertical="center" wrapText="1"/>
      <protection/>
    </xf>
    <xf numFmtId="189" fontId="10" fillId="39" borderId="55" xfId="41" applyNumberFormat="1" applyFont="1" applyFill="1" applyBorder="1" applyAlignment="1" quotePrefix="1">
      <alignment horizontal="right" vertical="center"/>
      <protection/>
    </xf>
    <xf numFmtId="0" fontId="9" fillId="39" borderId="56" xfId="34" applyFont="1" applyFill="1" applyBorder="1" applyAlignment="1">
      <alignment vertical="center" wrapText="1"/>
      <protection/>
    </xf>
    <xf numFmtId="3" fontId="5" fillId="39" borderId="73" xfId="34" applyNumberFormat="1" applyFont="1" applyFill="1" applyBorder="1" applyAlignment="1" applyProtection="1">
      <alignment horizontal="right" vertical="center"/>
      <protection locked="0"/>
    </xf>
    <xf numFmtId="3" fontId="5" fillId="39" borderId="55" xfId="34" applyNumberFormat="1" applyFont="1" applyFill="1" applyBorder="1" applyAlignment="1" applyProtection="1">
      <alignment horizontal="right" vertical="center"/>
      <protection locked="0"/>
    </xf>
    <xf numFmtId="0" fontId="9" fillId="39" borderId="7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189" fontId="13" fillId="39" borderId="71" xfId="41" applyNumberFormat="1" applyFont="1" applyFill="1" applyBorder="1" applyAlignment="1" quotePrefix="1">
      <alignment horizontal="right"/>
      <protection/>
    </xf>
    <xf numFmtId="0" fontId="9" fillId="39" borderId="72" xfId="41" applyFont="1" applyFill="1" applyBorder="1">
      <alignment/>
      <protection/>
    </xf>
    <xf numFmtId="189" fontId="13" fillId="39" borderId="29" xfId="41" applyNumberFormat="1" applyFont="1" applyFill="1" applyBorder="1" applyAlignment="1" quotePrefix="1">
      <alignment horizontal="right"/>
      <protection/>
    </xf>
    <xf numFmtId="0" fontId="9" fillId="39" borderId="39" xfId="41" applyFont="1" applyFill="1" applyBorder="1">
      <alignment/>
      <protection/>
    </xf>
    <xf numFmtId="0" fontId="5" fillId="39" borderId="72" xfId="41" applyFont="1" applyFill="1" applyBorder="1" applyAlignment="1">
      <alignment horizontal="left" vertical="center" wrapText="1"/>
      <protection/>
    </xf>
    <xf numFmtId="0" fontId="5" fillId="39" borderId="56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189" fontId="190" fillId="4" borderId="19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189" fontId="190" fillId="51" borderId="32" xfId="41" applyNumberFormat="1" applyFont="1" applyFill="1" applyBorder="1" applyAlignment="1" quotePrefix="1">
      <alignment horizontal="right" vertical="center"/>
      <protection/>
    </xf>
    <xf numFmtId="189" fontId="190" fillId="4" borderId="16" xfId="41" applyNumberFormat="1" applyFont="1" applyFill="1" applyBorder="1" applyAlignment="1" quotePrefix="1">
      <alignment horizontal="right" vertical="center"/>
      <protection/>
    </xf>
    <xf numFmtId="189" fontId="10" fillId="39" borderId="51" xfId="41" applyNumberFormat="1" applyFont="1" applyFill="1" applyBorder="1" applyAlignment="1" quotePrefix="1">
      <alignment horizontal="right"/>
      <protection/>
    </xf>
    <xf numFmtId="0" fontId="5" fillId="39" borderId="52" xfId="41" applyFont="1" applyFill="1" applyBorder="1" applyAlignment="1">
      <alignment horizontal="left" wrapText="1"/>
      <protection/>
    </xf>
    <xf numFmtId="189" fontId="10" fillId="39" borderId="53" xfId="41" applyNumberFormat="1" applyFont="1" applyFill="1" applyBorder="1" applyAlignment="1" quotePrefix="1">
      <alignment horizontal="right"/>
      <protection/>
    </xf>
    <xf numFmtId="0" fontId="5" fillId="39" borderId="54" xfId="41" applyFont="1" applyFill="1" applyBorder="1" applyAlignment="1">
      <alignment horizontal="left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3" fontId="5" fillId="39" borderId="50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52" xfId="41" applyFont="1" applyFill="1" applyBorder="1" applyAlignment="1">
      <alignment horizontal="left" vertical="center" wrapText="1"/>
      <protection/>
    </xf>
    <xf numFmtId="0" fontId="13" fillId="39" borderId="54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 quotePrefix="1">
      <alignment horizontal="right" vertical="center"/>
      <protection/>
    </xf>
    <xf numFmtId="189" fontId="13" fillId="39" borderId="51" xfId="41" applyNumberFormat="1" applyFont="1" applyFill="1" applyBorder="1" applyAlignment="1" quotePrefix="1">
      <alignment horizontal="right" vertical="center"/>
      <protection/>
    </xf>
    <xf numFmtId="0" fontId="13" fillId="39" borderId="25" xfId="41" applyFont="1" applyFill="1" applyBorder="1" applyAlignment="1">
      <alignment horizontal="left" vertical="center" wrapText="1"/>
      <protection/>
    </xf>
    <xf numFmtId="0" fontId="13" fillId="39" borderId="0" xfId="41" applyFont="1" applyFill="1" applyBorder="1" applyAlignment="1">
      <alignment horizontal="left" vertical="center" wrapText="1"/>
      <protection/>
    </xf>
    <xf numFmtId="0" fontId="13" fillId="39" borderId="21" xfId="41" applyFont="1" applyFill="1" applyBorder="1" applyAlignment="1">
      <alignment horizontal="left" wrapText="1"/>
      <protection/>
    </xf>
    <xf numFmtId="0" fontId="13" fillId="39" borderId="54" xfId="41" applyFont="1" applyFill="1" applyBorder="1" applyAlignment="1">
      <alignment horizontal="left" wrapText="1"/>
      <protection/>
    </xf>
    <xf numFmtId="0" fontId="13" fillId="39" borderId="52" xfId="41" applyFont="1" applyFill="1" applyBorder="1" applyAlignment="1">
      <alignment horizontal="left" wrapText="1"/>
      <protection/>
    </xf>
    <xf numFmtId="0" fontId="13" fillId="39" borderId="33" xfId="41" applyFont="1" applyFill="1" applyBorder="1" applyAlignment="1">
      <alignment horizontal="left" wrapText="1"/>
      <protection/>
    </xf>
    <xf numFmtId="186" fontId="7" fillId="39" borderId="19" xfId="41" applyNumberFormat="1" applyFont="1" applyFill="1" applyBorder="1" applyAlignment="1">
      <alignment horizontal="right" vertical="center"/>
      <protection/>
    </xf>
    <xf numFmtId="189" fontId="10" fillId="39" borderId="58" xfId="41" applyNumberFormat="1" applyFont="1" applyFill="1" applyBorder="1" applyAlignment="1" quotePrefix="1">
      <alignment horizontal="right" vertical="center"/>
      <protection/>
    </xf>
    <xf numFmtId="0" fontId="5" fillId="39" borderId="59" xfId="41" applyFont="1" applyFill="1" applyBorder="1" applyAlignment="1">
      <alignment horizontal="left" vertical="center" wrapText="1"/>
      <protection/>
    </xf>
    <xf numFmtId="186" fontId="193" fillId="50" borderId="74" xfId="41" applyNumberFormat="1" applyFont="1" applyFill="1" applyBorder="1" applyAlignment="1">
      <alignment horizontal="right" vertical="center"/>
      <protection/>
    </xf>
    <xf numFmtId="189" fontId="192" fillId="50" borderId="41" xfId="41" applyNumberFormat="1" applyFont="1" applyFill="1" applyBorder="1" applyAlignment="1" quotePrefix="1">
      <alignment horizontal="right" vertical="center"/>
      <protection/>
    </xf>
    <xf numFmtId="198" fontId="189" fillId="39" borderId="68" xfId="38" applyNumberFormat="1" applyFont="1" applyFill="1" applyBorder="1" applyProtection="1">
      <alignment/>
      <protection/>
    </xf>
    <xf numFmtId="198" fontId="194" fillId="39" borderId="68" xfId="38" applyNumberFormat="1" applyFont="1" applyFill="1" applyBorder="1" applyAlignment="1" applyProtection="1">
      <alignment horizontal="center"/>
      <protection/>
    </xf>
    <xf numFmtId="3" fontId="195" fillId="26" borderId="12" xfId="34" applyNumberFormat="1" applyFont="1" applyFill="1" applyBorder="1" applyAlignment="1" applyProtection="1">
      <alignment horizontal="center" vertical="center"/>
      <protection locked="0"/>
    </xf>
    <xf numFmtId="0" fontId="13" fillId="39" borderId="0" xfId="34" applyFont="1" applyFill="1" applyBorder="1" applyAlignment="1" applyProtection="1">
      <alignment vertical="center"/>
      <protection/>
    </xf>
    <xf numFmtId="0" fontId="196" fillId="39" borderId="17" xfId="34" applyFont="1" applyFill="1" applyBorder="1" applyAlignment="1" applyProtection="1">
      <alignment vertical="center"/>
      <protection/>
    </xf>
    <xf numFmtId="0" fontId="13" fillId="39" borderId="75" xfId="34" applyFont="1" applyFill="1" applyBorder="1" applyAlignment="1" applyProtection="1">
      <alignment horizontal="right" vertical="center"/>
      <protection/>
    </xf>
    <xf numFmtId="3" fontId="197" fillId="47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196" fillId="39" borderId="0" xfId="34" applyFont="1" applyFill="1" applyAlignment="1">
      <alignment vertical="center"/>
      <protection/>
    </xf>
    <xf numFmtId="0" fontId="19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194" fontId="198" fillId="26" borderId="12" xfId="34" applyNumberFormat="1" applyFont="1" applyFill="1" applyBorder="1" applyAlignment="1" applyProtection="1">
      <alignment horizontal="center" vertical="center"/>
      <protection/>
    </xf>
    <xf numFmtId="3" fontId="180" fillId="41" borderId="76" xfId="34" applyNumberFormat="1" applyFont="1" applyFill="1" applyBorder="1" applyAlignment="1" applyProtection="1">
      <alignment horizontal="left" vertical="center"/>
      <protection/>
    </xf>
    <xf numFmtId="3" fontId="5" fillId="41" borderId="18" xfId="34" applyNumberFormat="1" applyFont="1" applyFill="1" applyBorder="1" applyAlignment="1" applyProtection="1">
      <alignment horizontal="right" vertical="center"/>
      <protection/>
    </xf>
    <xf numFmtId="3" fontId="5" fillId="41" borderId="42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52" borderId="0" xfId="34" applyFont="1" applyFill="1" applyAlignment="1">
      <alignment vertical="center"/>
      <protection/>
    </xf>
    <xf numFmtId="0" fontId="5" fillId="52" borderId="0" xfId="34" applyFont="1" applyFill="1" applyAlignment="1">
      <alignment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3" fontId="5" fillId="39" borderId="78" xfId="34" applyNumberFormat="1" applyFont="1" applyFill="1" applyBorder="1" applyAlignment="1" applyProtection="1">
      <alignment horizontal="right" vertical="center"/>
      <protection locked="0"/>
    </xf>
    <xf numFmtId="3" fontId="5" fillId="39" borderId="58" xfId="34" applyNumberFormat="1" applyFont="1" applyFill="1" applyBorder="1" applyAlignment="1" applyProtection="1">
      <alignment horizontal="right" vertical="center"/>
      <protection locked="0"/>
    </xf>
    <xf numFmtId="3" fontId="5" fillId="39" borderId="7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3" fontId="177" fillId="47" borderId="15" xfId="34" applyNumberFormat="1" applyFont="1" applyFill="1" applyBorder="1" applyAlignment="1" applyProtection="1">
      <alignment horizontal="right" vertical="center"/>
      <protection locked="0"/>
    </xf>
    <xf numFmtId="3" fontId="177" fillId="47" borderId="12" xfId="34" applyNumberFormat="1" applyFont="1" applyFill="1" applyBorder="1" applyAlignment="1" applyProtection="1">
      <alignment horizontal="right" vertical="center"/>
      <protection locked="0"/>
    </xf>
    <xf numFmtId="3" fontId="177" fillId="47" borderId="49" xfId="34" applyNumberFormat="1" applyFont="1" applyFill="1" applyBorder="1" applyAlignment="1" applyProtection="1">
      <alignment horizontal="right" vertical="center"/>
      <protection locked="0"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82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177" fillId="26" borderId="15" xfId="34" applyNumberFormat="1" applyFont="1" applyFill="1" applyBorder="1" applyAlignment="1" applyProtection="1">
      <alignment horizontal="right" vertical="center"/>
      <protection locked="0"/>
    </xf>
    <xf numFmtId="3" fontId="177" fillId="26" borderId="12" xfId="34" applyNumberFormat="1" applyFont="1" applyFill="1" applyBorder="1" applyAlignment="1" applyProtection="1">
      <alignment horizontal="right" vertical="center"/>
      <protection locked="0"/>
    </xf>
    <xf numFmtId="3" fontId="177" fillId="26" borderId="49" xfId="34" applyNumberFormat="1" applyFont="1" applyFill="1" applyBorder="1" applyAlignment="1" applyProtection="1">
      <alignment horizontal="right" vertical="center"/>
      <protection locked="0"/>
    </xf>
    <xf numFmtId="208" fontId="180" fillId="41" borderId="60" xfId="43" applyNumberFormat="1" applyFont="1" applyFill="1" applyBorder="1" applyAlignment="1" applyProtection="1">
      <alignment horizontal="center" vertical="center" wrapText="1"/>
      <protection/>
    </xf>
    <xf numFmtId="191" fontId="7" fillId="39" borderId="47" xfId="41" applyNumberFormat="1" applyFont="1" applyFill="1" applyBorder="1" applyAlignment="1" quotePrefix="1">
      <alignment horizontal="right" vertical="center"/>
      <protection/>
    </xf>
    <xf numFmtId="0" fontId="7" fillId="39" borderId="48" xfId="34" applyFont="1" applyFill="1" applyBorder="1" applyAlignment="1">
      <alignment vertical="center"/>
      <protection/>
    </xf>
    <xf numFmtId="0" fontId="7" fillId="39" borderId="48" xfId="34" applyFont="1" applyFill="1" applyBorder="1" applyAlignment="1">
      <alignment vertical="center" wrapText="1"/>
      <protection/>
    </xf>
    <xf numFmtId="191" fontId="7" fillId="39" borderId="19" xfId="41" applyNumberFormat="1" applyFont="1" applyFill="1" applyBorder="1" applyAlignment="1" quotePrefix="1">
      <alignment horizontal="right" vertical="center"/>
      <protection/>
    </xf>
    <xf numFmtId="0" fontId="7" fillId="39" borderId="0" xfId="34" applyFont="1" applyFill="1" applyBorder="1" applyAlignment="1">
      <alignment vertical="center" wrapText="1"/>
      <protection/>
    </xf>
    <xf numFmtId="3" fontId="5" fillId="39" borderId="18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85" xfId="34" applyNumberFormat="1" applyFont="1" applyFill="1" applyBorder="1" applyAlignment="1">
      <alignment horizontal="right" vertical="center"/>
      <protection/>
    </xf>
    <xf numFmtId="3" fontId="5" fillId="39" borderId="50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1" xfId="34" applyNumberFormat="1" applyFont="1" applyFill="1" applyBorder="1" applyAlignment="1">
      <alignment horizontal="right" vertical="center"/>
      <protection/>
    </xf>
    <xf numFmtId="3" fontId="5" fillId="39" borderId="61" xfId="34" applyNumberFormat="1" applyFont="1" applyFill="1" applyBorder="1" applyAlignment="1">
      <alignment horizontal="right" vertical="center"/>
      <protection/>
    </xf>
    <xf numFmtId="3" fontId="5" fillId="39" borderId="45" xfId="34" applyNumberFormat="1" applyFont="1" applyFill="1" applyBorder="1" applyAlignment="1">
      <alignment horizontal="right" vertical="center"/>
      <protection/>
    </xf>
    <xf numFmtId="3" fontId="5" fillId="39" borderId="86" xfId="34" applyNumberFormat="1" applyFont="1" applyFill="1" applyBorder="1" applyAlignment="1">
      <alignment horizontal="right" vertical="center"/>
      <protection/>
    </xf>
    <xf numFmtId="0" fontId="7" fillId="39" borderId="19" xfId="34" applyFont="1" applyFill="1" applyBorder="1" applyAlignment="1" applyProtection="1">
      <alignment vertical="center"/>
      <protection locked="0"/>
    </xf>
    <xf numFmtId="0" fontId="5" fillId="39" borderId="19" xfId="34" applyFont="1" applyFill="1" applyBorder="1" applyAlignment="1">
      <alignment horizontal="center" vertical="center"/>
      <protection/>
    </xf>
    <xf numFmtId="1" fontId="180" fillId="40" borderId="8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19" xfId="34" applyFont="1" applyFill="1" applyBorder="1" applyAlignment="1">
      <alignment vertical="center"/>
      <protection/>
    </xf>
    <xf numFmtId="0" fontId="5" fillId="39" borderId="16" xfId="34" applyFont="1" applyFill="1" applyBorder="1" applyAlignment="1" quotePrefix="1">
      <alignment horizontal="center" vertical="center"/>
      <protection/>
    </xf>
    <xf numFmtId="0" fontId="5" fillId="0" borderId="88" xfId="34" applyFont="1" applyBorder="1" applyAlignment="1" quotePrefix="1">
      <alignment horizontal="center" vertical="center" wrapText="1"/>
      <protection/>
    </xf>
    <xf numFmtId="0" fontId="196" fillId="39" borderId="88" xfId="34" applyFont="1" applyFill="1" applyBorder="1" applyAlignment="1">
      <alignment horizontal="center" vertical="center" wrapText="1"/>
      <protection/>
    </xf>
    <xf numFmtId="0" fontId="24" fillId="39" borderId="0" xfId="34" applyFont="1" applyFill="1">
      <alignment/>
      <protection/>
    </xf>
    <xf numFmtId="0" fontId="179" fillId="46" borderId="40" xfId="41" applyFont="1" applyFill="1" applyBorder="1" applyAlignment="1" applyProtection="1">
      <alignment horizontal="right" vertical="center"/>
      <protection/>
    </xf>
    <xf numFmtId="196" fontId="172" fillId="47" borderId="15" xfId="34" applyNumberFormat="1" applyFont="1" applyFill="1" applyBorder="1" applyAlignment="1" applyProtection="1">
      <alignment horizontal="center" vertical="center"/>
      <protection/>
    </xf>
    <xf numFmtId="196" fontId="172" fillId="47" borderId="12" xfId="34" applyNumberFormat="1" applyFont="1" applyFill="1" applyBorder="1" applyAlignment="1" applyProtection="1">
      <alignment horizontal="center" vertical="center"/>
      <protection/>
    </xf>
    <xf numFmtId="196" fontId="172" fillId="47" borderId="49" xfId="34" applyNumberFormat="1" applyFont="1" applyFill="1" applyBorder="1" applyAlignment="1" applyProtection="1">
      <alignment horizontal="center" vertical="center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0" fontId="12" fillId="39" borderId="0" xfId="34" applyFont="1" applyFill="1" applyAlignment="1">
      <alignment horizontal="right" vertical="center"/>
      <protection/>
    </xf>
    <xf numFmtId="0" fontId="199" fillId="53" borderId="0" xfId="36" applyFont="1" applyFill="1" applyBorder="1">
      <alignment/>
      <protection/>
    </xf>
    <xf numFmtId="0" fontId="199" fillId="53" borderId="0" xfId="36" applyFont="1" applyFill="1" applyBorder="1" applyAlignment="1">
      <alignment/>
      <protection/>
    </xf>
    <xf numFmtId="0" fontId="199" fillId="0" borderId="0" xfId="36" applyFont="1" applyFill="1" applyBorder="1">
      <alignment/>
      <protection/>
    </xf>
    <xf numFmtId="0" fontId="28" fillId="54" borderId="0" xfId="34" applyFont="1" applyFill="1" applyBorder="1" applyAlignment="1">
      <alignment horizontal="center"/>
      <protection/>
    </xf>
    <xf numFmtId="0" fontId="5" fillId="54" borderId="0" xfId="36" applyFont="1" applyFill="1" applyBorder="1" applyAlignment="1">
      <alignment horizontal="left" vertical="center" wrapText="1"/>
      <protection/>
    </xf>
    <xf numFmtId="0" fontId="44" fillId="54" borderId="89" xfId="0" applyFont="1" applyFill="1" applyBorder="1" applyAlignment="1" applyProtection="1" quotePrefix="1">
      <alignment horizontal="left"/>
      <protection/>
    </xf>
    <xf numFmtId="0" fontId="44" fillId="54" borderId="90" xfId="0" applyFont="1" applyFill="1" applyBorder="1" applyAlignment="1" applyProtection="1" quotePrefix="1">
      <alignment horizontal="left"/>
      <protection/>
    </xf>
    <xf numFmtId="0" fontId="44" fillId="54" borderId="91" xfId="0" applyFont="1" applyFill="1" applyBorder="1" applyAlignment="1" applyProtection="1" quotePrefix="1">
      <alignment horizontal="left"/>
      <protection/>
    </xf>
    <xf numFmtId="0" fontId="6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29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>
      <alignment/>
      <protection/>
    </xf>
    <xf numFmtId="0" fontId="13" fillId="54" borderId="0" xfId="44" applyFont="1" applyFill="1" applyBorder="1" applyAlignment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0" fontId="10" fillId="54" borderId="0" xfId="44" applyFont="1" applyFill="1" applyBorder="1">
      <alignment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1" applyFont="1" applyFill="1" applyBorder="1" applyAlignment="1">
      <alignment horizontal="left"/>
      <protection/>
    </xf>
    <xf numFmtId="0" fontId="13" fillId="54" borderId="0" xfId="41" applyFont="1" applyFill="1" applyBorder="1" applyAlignment="1">
      <alignment horizontal="left"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192" fontId="30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192" fontId="29" fillId="54" borderId="0" xfId="44" applyNumberFormat="1" applyFont="1" applyFill="1" applyBorder="1" applyAlignment="1">
      <alignment horizontal="right"/>
      <protection/>
    </xf>
    <xf numFmtId="0" fontId="13" fillId="54" borderId="0" xfId="44" applyFont="1" applyFill="1" applyBorder="1" applyAlignment="1">
      <alignment horizontal="left"/>
      <protection/>
    </xf>
    <xf numFmtId="0" fontId="199" fillId="0" borderId="0" xfId="36" applyFont="1" applyFill="1" applyBorder="1" applyAlignment="1">
      <alignment/>
      <protection/>
    </xf>
    <xf numFmtId="0" fontId="25" fillId="54" borderId="0" xfId="34" applyFont="1" applyFill="1" applyBorder="1">
      <alignment/>
      <protection/>
    </xf>
    <xf numFmtId="0" fontId="24" fillId="54" borderId="0" xfId="34" applyFont="1" applyFill="1" applyBorder="1">
      <alignment/>
      <protection/>
    </xf>
    <xf numFmtId="0" fontId="25" fillId="54" borderId="12" xfId="34" applyNumberFormat="1" applyFont="1" applyFill="1" applyBorder="1" applyProtection="1">
      <alignment/>
      <protection locked="0"/>
    </xf>
    <xf numFmtId="49" fontId="25" fillId="54" borderId="12" xfId="34" applyNumberFormat="1" applyFont="1" applyFill="1" applyBorder="1" applyProtection="1">
      <alignment/>
      <protection locked="0"/>
    </xf>
    <xf numFmtId="49" fontId="200" fillId="54" borderId="92" xfId="34" applyNumberFormat="1" applyFont="1" applyFill="1" applyBorder="1" applyAlignment="1" quotePrefix="1">
      <alignment horizontal="center"/>
      <protection/>
    </xf>
    <xf numFmtId="0" fontId="5" fillId="54" borderId="93" xfId="34" applyFont="1" applyFill="1" applyBorder="1">
      <alignment/>
      <protection/>
    </xf>
    <xf numFmtId="49" fontId="200" fillId="54" borderId="94" xfId="34" applyNumberFormat="1" applyFont="1" applyFill="1" applyBorder="1" applyAlignment="1" quotePrefix="1">
      <alignment horizontal="center"/>
      <protection/>
    </xf>
    <xf numFmtId="0" fontId="5" fillId="54" borderId="95" xfId="34" applyFont="1" applyFill="1" applyBorder="1">
      <alignment/>
      <protection/>
    </xf>
    <xf numFmtId="0" fontId="5" fillId="54" borderId="94" xfId="34" applyFont="1" applyFill="1" applyBorder="1">
      <alignment/>
      <protection/>
    </xf>
    <xf numFmtId="0" fontId="5" fillId="54" borderId="94" xfId="34" applyFont="1" applyFill="1" applyBorder="1" applyAlignment="1" quotePrefix="1">
      <alignment horizontal="left"/>
      <protection/>
    </xf>
    <xf numFmtId="49" fontId="200" fillId="54" borderId="94" xfId="34" applyNumberFormat="1" applyFont="1" applyFill="1" applyBorder="1" applyAlignment="1" quotePrefix="1">
      <alignment horizontal="center" vertical="center"/>
      <protection/>
    </xf>
    <xf numFmtId="0" fontId="14" fillId="54" borderId="94" xfId="34" applyFont="1" applyFill="1" applyBorder="1" applyAlignment="1">
      <alignment wrapText="1"/>
      <protection/>
    </xf>
    <xf numFmtId="49" fontId="200" fillId="54" borderId="94" xfId="34" applyNumberFormat="1" applyFont="1" applyFill="1" applyBorder="1" applyAlignment="1" quotePrefix="1">
      <alignment horizontal="center"/>
      <protection/>
    </xf>
    <xf numFmtId="0" fontId="14" fillId="54" borderId="94" xfId="34" applyFont="1" applyFill="1" applyBorder="1">
      <alignment/>
      <protection/>
    </xf>
    <xf numFmtId="49" fontId="200" fillId="54" borderId="96" xfId="34" applyNumberFormat="1" applyFont="1" applyFill="1" applyBorder="1" applyAlignment="1" quotePrefix="1">
      <alignment horizontal="center"/>
      <protection/>
    </xf>
    <xf numFmtId="0" fontId="5" fillId="54" borderId="96" xfId="34" applyFont="1" applyFill="1" applyBorder="1">
      <alignment/>
      <protection/>
    </xf>
    <xf numFmtId="49" fontId="178" fillId="54" borderId="96" xfId="34" applyNumberFormat="1" applyFont="1" applyFill="1" applyBorder="1" applyAlignment="1" quotePrefix="1">
      <alignment horizontal="center"/>
      <protection/>
    </xf>
    <xf numFmtId="0" fontId="201" fillId="54" borderId="96" xfId="34" applyFont="1" applyFill="1" applyBorder="1">
      <alignment/>
      <protection/>
    </xf>
    <xf numFmtId="49" fontId="200" fillId="54" borderId="97" xfId="34" applyNumberFormat="1" applyFont="1" applyFill="1" applyBorder="1" applyAlignment="1" quotePrefix="1">
      <alignment horizontal="center"/>
      <protection/>
    </xf>
    <xf numFmtId="0" fontId="5" fillId="54" borderId="97" xfId="34" applyFont="1" applyFill="1" applyBorder="1">
      <alignment/>
      <protection/>
    </xf>
    <xf numFmtId="0" fontId="202" fillId="54" borderId="98" xfId="42" applyFont="1" applyFill="1" applyBorder="1">
      <alignment/>
      <protection/>
    </xf>
    <xf numFmtId="0" fontId="9" fillId="55" borderId="0" xfId="42" applyFont="1" applyFill="1" applyBorder="1" applyAlignment="1" quotePrefix="1">
      <alignment horizontal="left"/>
      <protection/>
    </xf>
    <xf numFmtId="49" fontId="203" fillId="54" borderId="87" xfId="34" applyNumberFormat="1" applyFont="1" applyFill="1" applyBorder="1" applyAlignment="1">
      <alignment horizontal="center"/>
      <protection/>
    </xf>
    <xf numFmtId="190" fontId="204" fillId="54" borderId="62" xfId="34" applyNumberFormat="1" applyFont="1" applyFill="1" applyBorder="1" applyAlignment="1">
      <alignment horizontal="left"/>
      <protection/>
    </xf>
    <xf numFmtId="190" fontId="205" fillId="54" borderId="62" xfId="34" applyNumberFormat="1" applyFont="1" applyFill="1" applyBorder="1" applyAlignment="1">
      <alignment horizontal="left"/>
      <protection/>
    </xf>
    <xf numFmtId="0" fontId="201" fillId="54" borderId="99" xfId="34" applyFont="1" applyFill="1" applyBorder="1">
      <alignment/>
      <protection/>
    </xf>
    <xf numFmtId="49" fontId="206" fillId="54" borderId="94" xfId="34" applyNumberFormat="1" applyFont="1" applyFill="1" applyBorder="1" applyAlignment="1" quotePrefix="1">
      <alignment horizontal="center"/>
      <protection/>
    </xf>
    <xf numFmtId="0" fontId="201" fillId="54" borderId="95" xfId="34" applyFont="1" applyFill="1" applyBorder="1">
      <alignment/>
      <protection/>
    </xf>
    <xf numFmtId="0" fontId="201" fillId="54" borderId="94" xfId="34" applyFont="1" applyFill="1" applyBorder="1">
      <alignment/>
      <protection/>
    </xf>
    <xf numFmtId="0" fontId="207" fillId="54" borderId="94" xfId="34" applyFont="1" applyFill="1" applyBorder="1">
      <alignment/>
      <protection/>
    </xf>
    <xf numFmtId="0" fontId="201" fillId="54" borderId="94" xfId="34" applyFont="1" applyFill="1" applyBorder="1" applyAlignment="1">
      <alignment horizontal="left"/>
      <protection/>
    </xf>
    <xf numFmtId="0" fontId="199" fillId="0" borderId="0" xfId="36" applyFont="1" applyFill="1" applyBorder="1" quotePrefix="1">
      <alignment/>
      <protection/>
    </xf>
    <xf numFmtId="190" fontId="199" fillId="0" borderId="0" xfId="36" applyNumberFormat="1" applyFont="1" applyFill="1" applyBorder="1">
      <alignment/>
      <protection/>
    </xf>
    <xf numFmtId="0" fontId="201" fillId="54" borderId="94" xfId="34" applyFont="1" applyFill="1" applyBorder="1" applyAlignment="1">
      <alignment horizontal="left" wrapText="1"/>
      <protection/>
    </xf>
    <xf numFmtId="0" fontId="5" fillId="0" borderId="12" xfId="40" applyFont="1" applyFill="1" applyBorder="1" applyAlignment="1">
      <alignment/>
      <protection/>
    </xf>
    <xf numFmtId="0" fontId="208" fillId="54" borderId="96" xfId="34" applyFont="1" applyFill="1" applyBorder="1">
      <alignment/>
      <protection/>
    </xf>
    <xf numFmtId="190" fontId="209" fillId="54" borderId="32" xfId="34" applyNumberFormat="1" applyFont="1" applyFill="1" applyBorder="1" applyAlignment="1">
      <alignment horizontal="left"/>
      <protection/>
    </xf>
    <xf numFmtId="0" fontId="5" fillId="54" borderId="99" xfId="34" applyFont="1" applyFill="1" applyBorder="1">
      <alignment/>
      <protection/>
    </xf>
    <xf numFmtId="0" fontId="14" fillId="54" borderId="100" xfId="34" applyFont="1" applyFill="1" applyBorder="1">
      <alignment/>
      <protection/>
    </xf>
    <xf numFmtId="190" fontId="204" fillId="54" borderId="32" xfId="34" applyNumberFormat="1" applyFont="1" applyFill="1" applyBorder="1" applyAlignment="1">
      <alignment horizontal="left"/>
      <protection/>
    </xf>
    <xf numFmtId="0" fontId="5" fillId="54" borderId="100" xfId="34" applyFont="1" applyFill="1" applyBorder="1">
      <alignment/>
      <protection/>
    </xf>
    <xf numFmtId="49" fontId="206" fillId="54" borderId="101" xfId="34" applyNumberFormat="1" applyFont="1" applyFill="1" applyBorder="1" applyAlignment="1" quotePrefix="1">
      <alignment horizontal="center"/>
      <protection/>
    </xf>
    <xf numFmtId="0" fontId="14" fillId="54" borderId="97" xfId="34" applyFont="1" applyFill="1" applyBorder="1">
      <alignment/>
      <protection/>
    </xf>
    <xf numFmtId="0" fontId="5" fillId="54" borderId="101" xfId="34" applyFont="1" applyFill="1" applyBorder="1">
      <alignment/>
      <protection/>
    </xf>
    <xf numFmtId="0" fontId="34" fillId="54" borderId="96" xfId="34" applyFont="1" applyFill="1" applyBorder="1">
      <alignment/>
      <protection/>
    </xf>
    <xf numFmtId="0" fontId="5" fillId="54" borderId="92" xfId="34" applyFont="1" applyFill="1" applyBorder="1">
      <alignment/>
      <protection/>
    </xf>
    <xf numFmtId="0" fontId="201" fillId="54" borderId="94" xfId="34" applyFont="1" applyFill="1" applyBorder="1">
      <alignment/>
      <protection/>
    </xf>
    <xf numFmtId="0" fontId="5" fillId="54" borderId="97" xfId="34" applyFont="1" applyFill="1" applyBorder="1" applyAlignment="1">
      <alignment horizontal="left" wrapText="1"/>
      <protection/>
    </xf>
    <xf numFmtId="0" fontId="19" fillId="54" borderId="102" xfId="34" applyFont="1" applyFill="1" applyBorder="1" applyAlignment="1">
      <alignment horizontal="left"/>
      <protection/>
    </xf>
    <xf numFmtId="0" fontId="19" fillId="54" borderId="94" xfId="34" applyFont="1" applyFill="1" applyBorder="1" applyAlignment="1">
      <alignment horizontal="left"/>
      <protection/>
    </xf>
    <xf numFmtId="0" fontId="210" fillId="54" borderId="94" xfId="34" applyFont="1" applyFill="1" applyBorder="1" applyAlignment="1">
      <alignment horizontal="left"/>
      <protection/>
    </xf>
    <xf numFmtId="0" fontId="19" fillId="54" borderId="94" xfId="34" applyFont="1" applyFill="1" applyBorder="1" applyAlignment="1" quotePrefix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0" fillId="54" borderId="102" xfId="34" applyFont="1" applyFill="1" applyBorder="1" applyAlignment="1">
      <alignment horizontal="left"/>
      <protection/>
    </xf>
    <xf numFmtId="0" fontId="19" fillId="54" borderId="96" xfId="34" applyFont="1" applyFill="1" applyBorder="1" applyAlignment="1">
      <alignment horizontal="left"/>
      <protection/>
    </xf>
    <xf numFmtId="0" fontId="19" fillId="54" borderId="101" xfId="34" applyFont="1" applyFill="1" applyBorder="1" applyAlignment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0" fillId="54" borderId="97" xfId="34" applyFont="1" applyFill="1" applyBorder="1" applyAlignment="1">
      <alignment horizontal="left"/>
      <protection/>
    </xf>
    <xf numFmtId="0" fontId="206" fillId="0" borderId="0" xfId="34" applyNumberFormat="1" applyFont="1" applyFill="1" applyBorder="1" applyAlignment="1" quotePrefix="1">
      <alignment horizontal="center"/>
      <protection/>
    </xf>
    <xf numFmtId="0" fontId="210" fillId="0" borderId="0" xfId="34" applyFont="1" applyFill="1" applyBorder="1" applyAlignment="1">
      <alignment horizontal="left"/>
      <protection/>
    </xf>
    <xf numFmtId="0" fontId="199" fillId="53" borderId="12" xfId="36" applyFont="1" applyFill="1" applyBorder="1">
      <alignment/>
      <protection/>
    </xf>
    <xf numFmtId="0" fontId="199" fillId="53" borderId="12" xfId="36" applyFont="1" applyFill="1" applyBorder="1" applyAlignment="1">
      <alignment/>
      <protection/>
    </xf>
    <xf numFmtId="0" fontId="199" fillId="56" borderId="12" xfId="36" applyFont="1" applyFill="1" applyBorder="1">
      <alignment/>
      <protection/>
    </xf>
    <xf numFmtId="0" fontId="199" fillId="0" borderId="12" xfId="36" applyFont="1" applyFill="1" applyBorder="1">
      <alignment/>
      <protection/>
    </xf>
    <xf numFmtId="14" fontId="199" fillId="54" borderId="12" xfId="36" applyNumberFormat="1" applyFont="1" applyFill="1" applyBorder="1" applyAlignment="1">
      <alignment horizontal="left"/>
      <protection/>
    </xf>
    <xf numFmtId="49" fontId="198" fillId="26" borderId="12" xfId="34" applyNumberFormat="1" applyFont="1" applyFill="1" applyBorder="1" applyAlignment="1" applyProtection="1">
      <alignment horizontal="center" vertical="center"/>
      <protection locked="0"/>
    </xf>
    <xf numFmtId="49" fontId="25" fillId="54" borderId="0" xfId="34" applyNumberFormat="1" applyFont="1" applyFill="1" applyBorder="1">
      <alignment/>
      <protection/>
    </xf>
    <xf numFmtId="194" fontId="9" fillId="54" borderId="0" xfId="42" applyNumberFormat="1" applyFont="1" applyFill="1" applyBorder="1" applyAlignment="1" quotePrefix="1">
      <alignment horizontal="left"/>
      <protection/>
    </xf>
    <xf numFmtId="194" fontId="203" fillId="54" borderId="87" xfId="34" applyNumberFormat="1" applyFont="1" applyFill="1" applyBorder="1" applyAlignment="1">
      <alignment horizontal="center"/>
      <protection/>
    </xf>
    <xf numFmtId="49" fontId="211" fillId="54" borderId="96" xfId="34" applyNumberFormat="1" applyFont="1" applyFill="1" applyBorder="1" applyAlignment="1" quotePrefix="1">
      <alignment horizontal="center"/>
      <protection/>
    </xf>
    <xf numFmtId="49" fontId="206" fillId="54" borderId="100" xfId="34" applyNumberFormat="1" applyFont="1" applyFill="1" applyBorder="1" applyAlignment="1" quotePrefix="1">
      <alignment horizontal="center"/>
      <protection/>
    </xf>
    <xf numFmtId="49" fontId="200" fillId="54" borderId="100" xfId="34" applyNumberFormat="1" applyFont="1" applyFill="1" applyBorder="1" applyAlignment="1" quotePrefix="1">
      <alignment horizontal="center"/>
      <protection/>
    </xf>
    <xf numFmtId="49" fontId="206" fillId="54" borderId="97" xfId="34" applyNumberFormat="1" applyFont="1" applyFill="1" applyBorder="1" applyAlignment="1" quotePrefix="1">
      <alignment horizontal="center"/>
      <protection/>
    </xf>
    <xf numFmtId="49" fontId="200" fillId="54" borderId="101" xfId="34" applyNumberFormat="1" applyFont="1" applyFill="1" applyBorder="1" applyAlignment="1" quotePrefix="1">
      <alignment horizontal="center"/>
      <protection/>
    </xf>
    <xf numFmtId="49" fontId="206" fillId="54" borderId="96" xfId="34" applyNumberFormat="1" applyFont="1" applyFill="1" applyBorder="1" applyAlignment="1" quotePrefix="1">
      <alignment horizontal="center"/>
      <protection/>
    </xf>
    <xf numFmtId="49" fontId="178" fillId="54" borderId="94" xfId="34" applyNumberFormat="1" applyFont="1" applyFill="1" applyBorder="1" applyAlignment="1" quotePrefix="1">
      <alignment horizontal="center"/>
      <protection/>
    </xf>
    <xf numFmtId="49" fontId="212" fillId="39" borderId="42" xfId="34" applyNumberFormat="1" applyFont="1" applyFill="1" applyBorder="1" applyAlignment="1" applyProtection="1">
      <alignment horizontal="center" vertical="center" wrapText="1"/>
      <protection/>
    </xf>
    <xf numFmtId="0" fontId="196" fillId="39" borderId="0" xfId="34" applyFont="1" applyFill="1" applyAlignment="1">
      <alignment horizontal="center" vertical="center"/>
      <protection/>
    </xf>
    <xf numFmtId="0" fontId="82" fillId="39" borderId="0" xfId="0" applyFont="1" applyFill="1" applyAlignment="1" quotePrefix="1">
      <alignment vertical="center"/>
    </xf>
    <xf numFmtId="0" fontId="12" fillId="13" borderId="103" xfId="34" applyFont="1" applyFill="1" applyBorder="1" applyAlignment="1" applyProtection="1">
      <alignment horizontal="center" vertical="center"/>
      <protection/>
    </xf>
    <xf numFmtId="0" fontId="197" fillId="42" borderId="103" xfId="34" applyFont="1" applyFill="1" applyBorder="1" applyAlignment="1" applyProtection="1">
      <alignment horizontal="center" vertical="center"/>
      <protection/>
    </xf>
    <xf numFmtId="0" fontId="170" fillId="42" borderId="14" xfId="34" applyFont="1" applyFill="1" applyBorder="1" applyAlignment="1">
      <alignment horizontal="center" vertical="center" wrapText="1"/>
      <protection/>
    </xf>
    <xf numFmtId="0" fontId="43" fillId="0" borderId="76" xfId="41" applyFont="1" applyFill="1" applyBorder="1" applyAlignment="1">
      <alignment horizontal="center" vertical="center" wrapText="1"/>
      <protection/>
    </xf>
    <xf numFmtId="0" fontId="213" fillId="39" borderId="90" xfId="34" applyFont="1" applyFill="1" applyBorder="1" applyAlignment="1">
      <alignment horizontal="left" vertical="center" wrapText="1"/>
      <protection/>
    </xf>
    <xf numFmtId="0" fontId="170" fillId="42" borderId="104" xfId="34" applyFont="1" applyFill="1" applyBorder="1" applyAlignment="1" applyProtection="1">
      <alignment horizontal="center" vertical="center" wrapText="1"/>
      <protection/>
    </xf>
    <xf numFmtId="0" fontId="43" fillId="57" borderId="105" xfId="0" applyFont="1" applyFill="1" applyBorder="1" applyAlignment="1" applyProtection="1">
      <alignment horizontal="center" vertical="center" wrapText="1"/>
      <protection/>
    </xf>
    <xf numFmtId="0" fontId="170" fillId="26" borderId="105" xfId="0" applyFont="1" applyFill="1" applyBorder="1" applyAlignment="1" applyProtection="1">
      <alignment horizontal="center" vertical="center" wrapText="1"/>
      <protection/>
    </xf>
    <xf numFmtId="3" fontId="45" fillId="39" borderId="105" xfId="34" applyNumberFormat="1" applyFont="1" applyFill="1" applyBorder="1" applyAlignment="1" quotePrefix="1">
      <alignment horizontal="center" vertical="center"/>
      <protection/>
    </xf>
    <xf numFmtId="3" fontId="45" fillId="39" borderId="105" xfId="34" applyNumberFormat="1" applyFont="1" applyFill="1" applyBorder="1" applyAlignment="1" applyProtection="1" quotePrefix="1">
      <alignment horizontal="center" vertical="center"/>
      <protection/>
    </xf>
    <xf numFmtId="3" fontId="19" fillId="39" borderId="105" xfId="34" applyNumberFormat="1" applyFont="1" applyFill="1" applyBorder="1" applyAlignment="1" applyProtection="1" quotePrefix="1">
      <alignment horizontal="center" vertical="center"/>
      <protection/>
    </xf>
    <xf numFmtId="3" fontId="214" fillId="26" borderId="105" xfId="34" applyNumberFormat="1" applyFont="1" applyFill="1" applyBorder="1" applyAlignment="1">
      <alignment horizontal="right" vertical="center"/>
      <protection/>
    </xf>
    <xf numFmtId="196" fontId="172" fillId="44" borderId="102" xfId="34" applyNumberFormat="1" applyFont="1" applyFill="1" applyBorder="1" applyAlignment="1" applyProtection="1">
      <alignment horizontal="center" vertical="center"/>
      <protection/>
    </xf>
    <xf numFmtId="196" fontId="172" fillId="44" borderId="94" xfId="34" applyNumberFormat="1" applyFont="1" applyFill="1" applyBorder="1" applyAlignment="1" applyProtection="1">
      <alignment horizontal="center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196" fontId="172" fillId="44" borderId="96" xfId="34" applyNumberFormat="1" applyFont="1" applyFill="1" applyBorder="1" applyAlignment="1" applyProtection="1">
      <alignment horizontal="center" vertical="center"/>
      <protection/>
    </xf>
    <xf numFmtId="3" fontId="214" fillId="26" borderId="62" xfId="34" applyNumberFormat="1" applyFont="1" applyFill="1" applyBorder="1" applyAlignment="1">
      <alignment horizontal="right" vertical="center"/>
      <protection/>
    </xf>
    <xf numFmtId="3" fontId="214" fillId="26" borderId="62" xfId="34" applyNumberFormat="1" applyFont="1" applyFill="1" applyBorder="1" applyAlignment="1" applyProtection="1">
      <alignment horizontal="right" vertical="center"/>
      <protection/>
    </xf>
    <xf numFmtId="196" fontId="172" fillId="44" borderId="100" xfId="34" applyNumberFormat="1" applyFont="1" applyFill="1" applyBorder="1" applyAlignment="1" applyProtection="1">
      <alignment horizontal="center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 locked="0"/>
    </xf>
    <xf numFmtId="3" fontId="5" fillId="39" borderId="100" xfId="34" applyNumberFormat="1" applyFont="1" applyFill="1" applyBorder="1" applyAlignment="1" applyProtection="1">
      <alignment horizontal="right" vertical="center"/>
      <protection locked="0"/>
    </xf>
    <xf numFmtId="196" fontId="172" fillId="26" borderId="62" xfId="34" applyNumberFormat="1" applyFont="1" applyFill="1" applyBorder="1" applyAlignment="1" applyProtection="1">
      <alignment horizontal="center" vertical="center"/>
      <protection/>
    </xf>
    <xf numFmtId="3" fontId="214" fillId="26" borderId="62" xfId="34" applyNumberFormat="1" applyFont="1" applyFill="1" applyBorder="1" applyAlignment="1" applyProtection="1">
      <alignment horizontal="right" vertical="center"/>
      <protection locked="0"/>
    </xf>
    <xf numFmtId="3" fontId="5" fillId="42" borderId="106" xfId="34" applyNumberFormat="1" applyFont="1" applyFill="1" applyBorder="1" applyAlignment="1" applyProtection="1">
      <alignment horizontal="right" vertical="center"/>
      <protection/>
    </xf>
    <xf numFmtId="0" fontId="178" fillId="46" borderId="14" xfId="34" applyFont="1" applyFill="1" applyBorder="1" applyAlignment="1" applyProtection="1">
      <alignment horizontal="center" vertical="center" wrapText="1"/>
      <protection/>
    </xf>
    <xf numFmtId="0" fontId="13" fillId="0" borderId="43" xfId="41" applyFont="1" applyFill="1" applyBorder="1" applyAlignment="1" applyProtection="1">
      <alignment horizontal="center" vertical="center" wrapText="1"/>
      <protection/>
    </xf>
    <xf numFmtId="0" fontId="177" fillId="39" borderId="76" xfId="34" applyFont="1" applyFill="1" applyBorder="1" applyAlignment="1" applyProtection="1">
      <alignment horizontal="left" vertical="center" wrapText="1"/>
      <protection/>
    </xf>
    <xf numFmtId="0" fontId="180" fillId="46" borderId="104" xfId="43" applyFont="1" applyFill="1" applyBorder="1" applyAlignment="1" applyProtection="1">
      <alignment horizontal="center" vertical="center" wrapText="1"/>
      <protection/>
    </xf>
    <xf numFmtId="3" fontId="19" fillId="39" borderId="62" xfId="34" applyNumberFormat="1" applyFont="1" applyFill="1" applyBorder="1" applyAlignment="1" applyProtection="1" quotePrefix="1">
      <alignment horizontal="center"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/>
    </xf>
    <xf numFmtId="3" fontId="177" fillId="47" borderId="62" xfId="34" applyNumberFormat="1" applyFont="1" applyFill="1" applyBorder="1" applyAlignment="1" applyProtection="1">
      <alignment horizontal="right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/>
    </xf>
    <xf numFmtId="3" fontId="5" fillId="39" borderId="100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/>
    </xf>
    <xf numFmtId="3" fontId="5" fillId="39" borderId="96" xfId="34" applyNumberFormat="1" applyFont="1" applyFill="1" applyBorder="1" applyAlignment="1" applyProtection="1">
      <alignment horizontal="right" vertical="center"/>
      <protection/>
    </xf>
    <xf numFmtId="3" fontId="5" fillId="39" borderId="108" xfId="34" applyNumberFormat="1" applyFont="1" applyFill="1" applyBorder="1" applyAlignment="1" applyProtection="1">
      <alignment horizontal="right" vertical="center"/>
      <protection/>
    </xf>
    <xf numFmtId="3" fontId="5" fillId="39" borderId="109" xfId="34" applyNumberFormat="1" applyFont="1" applyFill="1" applyBorder="1" applyAlignment="1" applyProtection="1">
      <alignment horizontal="right" vertical="center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111" xfId="34" applyNumberFormat="1" applyFont="1" applyFill="1" applyBorder="1" applyAlignment="1" applyProtection="1">
      <alignment horizontal="right" vertical="center"/>
      <protection/>
    </xf>
    <xf numFmtId="3" fontId="177" fillId="26" borderId="62" xfId="34" applyNumberFormat="1" applyFont="1" applyFill="1" applyBorder="1" applyAlignment="1" applyProtection="1">
      <alignment horizontal="right" vertical="center"/>
      <protection/>
    </xf>
    <xf numFmtId="3" fontId="177" fillId="46" borderId="112" xfId="34" applyNumberFormat="1" applyFont="1" applyFill="1" applyBorder="1" applyAlignment="1" applyProtection="1">
      <alignment horizontal="right" vertical="center"/>
      <protection/>
    </xf>
    <xf numFmtId="0" fontId="215" fillId="48" borderId="14" xfId="34" applyFont="1" applyFill="1" applyBorder="1" applyAlignment="1" applyProtection="1">
      <alignment horizontal="center" vertical="center" wrapText="1"/>
      <protection/>
    </xf>
    <xf numFmtId="0" fontId="216" fillId="0" borderId="17" xfId="41" applyFont="1" applyFill="1" applyBorder="1" applyAlignment="1" applyProtection="1">
      <alignment horizontal="center" vertical="center" wrapText="1"/>
      <protection/>
    </xf>
    <xf numFmtId="1" fontId="184" fillId="39" borderId="76" xfId="34" applyNumberFormat="1" applyFont="1" applyFill="1" applyBorder="1" applyAlignment="1" applyProtection="1">
      <alignment horizontal="left" vertical="center" wrapText="1"/>
      <protection/>
    </xf>
    <xf numFmtId="0" fontId="215" fillId="48" borderId="104" xfId="41" applyFont="1" applyFill="1" applyBorder="1" applyAlignment="1">
      <alignment horizontal="center" vertical="center" wrapText="1"/>
      <protection/>
    </xf>
    <xf numFmtId="1" fontId="184" fillId="39" borderId="113" xfId="34" applyNumberFormat="1" applyFont="1" applyFill="1" applyBorder="1" applyAlignment="1">
      <alignment horizontal="left" vertical="center" wrapText="1"/>
      <protection/>
    </xf>
    <xf numFmtId="0" fontId="215" fillId="48" borderId="104" xfId="41" applyFont="1" applyFill="1" applyBorder="1" applyAlignment="1" applyProtection="1">
      <alignment horizontal="center" vertical="center" wrapText="1"/>
      <protection/>
    </xf>
    <xf numFmtId="0" fontId="12" fillId="58" borderId="13" xfId="34" applyFont="1" applyFill="1" applyBorder="1" applyAlignment="1" applyProtection="1" quotePrefix="1">
      <alignment horizontal="center" vertical="center" wrapText="1"/>
      <protection/>
    </xf>
    <xf numFmtId="0" fontId="5" fillId="39" borderId="19" xfId="34" applyFont="1" applyFill="1" applyBorder="1" applyAlignment="1" applyProtection="1" quotePrefix="1">
      <alignment horizontal="left" vertical="center" wrapText="1"/>
      <protection/>
    </xf>
    <xf numFmtId="186" fontId="12" fillId="58" borderId="114" xfId="34" applyNumberFormat="1" applyFont="1" applyFill="1" applyBorder="1" applyAlignment="1" applyProtection="1" quotePrefix="1">
      <alignment horizontal="center" vertical="center" wrapText="1"/>
      <protection/>
    </xf>
    <xf numFmtId="186" fontId="12" fillId="58" borderId="74" xfId="34" applyNumberFormat="1" applyFont="1" applyFill="1" applyBorder="1" applyAlignment="1" applyProtection="1" quotePrefix="1">
      <alignment horizontal="center" vertical="center" wrapText="1"/>
      <protection/>
    </xf>
    <xf numFmtId="3" fontId="5" fillId="39" borderId="66" xfId="34" applyNumberFormat="1" applyFont="1" applyFill="1" applyBorder="1" applyAlignment="1">
      <alignment horizontal="right" vertical="center"/>
      <protection/>
    </xf>
    <xf numFmtId="3" fontId="184" fillId="5" borderId="62" xfId="34" applyNumberFormat="1" applyFont="1" applyFill="1" applyBorder="1" applyAlignment="1" applyProtection="1">
      <alignment vertical="center"/>
      <protection/>
    </xf>
    <xf numFmtId="196" fontId="172" fillId="44" borderId="109" xfId="34" applyNumberFormat="1" applyFont="1" applyFill="1" applyBorder="1" applyAlignment="1" applyProtection="1">
      <alignment horizontal="center" vertical="center"/>
      <protection/>
    </xf>
    <xf numFmtId="196" fontId="172" fillId="44" borderId="108" xfId="34" applyNumberFormat="1" applyFont="1" applyFill="1" applyBorder="1" applyAlignment="1" applyProtection="1">
      <alignment horizontal="center" vertical="center"/>
      <protection/>
    </xf>
    <xf numFmtId="3" fontId="184" fillId="5" borderId="62" xfId="34" applyNumberFormat="1" applyFont="1" applyFill="1" applyBorder="1" applyAlignment="1">
      <alignment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3" fontId="5" fillId="39" borderId="108" xfId="34" applyNumberFormat="1" applyFont="1" applyFill="1" applyBorder="1" applyAlignment="1" applyProtection="1">
      <alignment horizontal="right" vertical="center"/>
      <protection locked="0"/>
    </xf>
    <xf numFmtId="3" fontId="5" fillId="39" borderId="109" xfId="34" applyNumberFormat="1" applyFont="1" applyFill="1" applyBorder="1" applyAlignment="1" applyProtection="1">
      <alignment horizontal="right" vertical="center"/>
      <protection locked="0"/>
    </xf>
    <xf numFmtId="3" fontId="5" fillId="39" borderId="105" xfId="34" applyNumberFormat="1" applyFont="1" applyFill="1" applyBorder="1" applyAlignment="1" applyProtection="1">
      <alignment horizontal="right" vertical="center"/>
      <protection locked="0"/>
    </xf>
    <xf numFmtId="3" fontId="184" fillId="5" borderId="62" xfId="34" applyNumberFormat="1" applyFont="1" applyFill="1" applyBorder="1" applyAlignment="1" applyProtection="1">
      <alignment vertical="center"/>
      <protection locked="0"/>
    </xf>
    <xf numFmtId="3" fontId="184" fillId="48" borderId="112" xfId="34" applyNumberFormat="1" applyFont="1" applyFill="1" applyBorder="1" applyAlignment="1">
      <alignment vertical="center"/>
      <protection/>
    </xf>
    <xf numFmtId="3" fontId="184" fillId="48" borderId="112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>
      <alignment vertical="center"/>
      <protection/>
    </xf>
    <xf numFmtId="3" fontId="5" fillId="39" borderId="66" xfId="34" applyNumberFormat="1" applyFont="1" applyFill="1" applyBorder="1" applyAlignment="1" applyProtection="1">
      <alignment vertical="center"/>
      <protection/>
    </xf>
    <xf numFmtId="3" fontId="5" fillId="39" borderId="62" xfId="34" applyNumberFormat="1" applyFont="1" applyFill="1" applyBorder="1" applyAlignment="1">
      <alignment vertical="center"/>
      <protection/>
    </xf>
    <xf numFmtId="3" fontId="5" fillId="39" borderId="62" xfId="34" applyNumberFormat="1" applyFont="1" applyFill="1" applyBorder="1" applyAlignment="1" applyProtection="1">
      <alignment vertical="center"/>
      <protection/>
    </xf>
    <xf numFmtId="3" fontId="5" fillId="42" borderId="115" xfId="34" applyNumberFormat="1" applyFont="1" applyFill="1" applyBorder="1" applyAlignment="1">
      <alignment horizontal="right" vertical="center"/>
      <protection/>
    </xf>
    <xf numFmtId="197" fontId="5" fillId="42" borderId="112" xfId="34" applyNumberFormat="1" applyFont="1" applyFill="1" applyBorder="1" applyAlignment="1" applyProtection="1">
      <alignment horizontal="right" vertical="center"/>
      <protection/>
    </xf>
    <xf numFmtId="0" fontId="190" fillId="50" borderId="70" xfId="34" applyFont="1" applyFill="1" applyBorder="1" applyAlignment="1" applyProtection="1" quotePrefix="1">
      <alignment horizontal="center" vertical="center" wrapText="1"/>
      <protection/>
    </xf>
    <xf numFmtId="0" fontId="7" fillId="39" borderId="18" xfId="41" applyFont="1" applyFill="1" applyBorder="1" applyAlignment="1" applyProtection="1">
      <alignment horizontal="center" vertical="center" wrapText="1"/>
      <protection/>
    </xf>
    <xf numFmtId="0" fontId="190" fillId="50" borderId="116" xfId="41" applyFont="1" applyFill="1" applyBorder="1" applyAlignment="1">
      <alignment horizontal="center" vertical="center" wrapText="1"/>
      <protection/>
    </xf>
    <xf numFmtId="3" fontId="191" fillId="4" borderId="62" xfId="34" applyNumberFormat="1" applyFont="1" applyFill="1" applyBorder="1" applyAlignment="1">
      <alignment vertical="center"/>
      <protection/>
    </xf>
    <xf numFmtId="3" fontId="191" fillId="4" borderId="62" xfId="34" applyNumberFormat="1" applyFont="1" applyFill="1" applyBorder="1" applyAlignment="1" applyProtection="1">
      <alignment vertical="center"/>
      <protection/>
    </xf>
    <xf numFmtId="3" fontId="5" fillId="39" borderId="101" xfId="34" applyNumberFormat="1" applyFont="1" applyFill="1" applyBorder="1" applyAlignment="1" applyProtection="1">
      <alignment horizontal="right" vertical="center"/>
      <protection locked="0"/>
    </xf>
    <xf numFmtId="3" fontId="5" fillId="39" borderId="96" xfId="34" applyNumberFormat="1" applyFont="1" applyFill="1" applyBorder="1" applyAlignment="1" applyProtection="1">
      <alignment horizontal="right" vertical="center"/>
      <protection locked="0"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3" fontId="191" fillId="4" borderId="62" xfId="34" applyNumberFormat="1" applyFont="1" applyFill="1" applyBorder="1" applyAlignment="1" applyProtection="1">
      <alignment horizontal="right" vertical="center"/>
      <protection/>
    </xf>
    <xf numFmtId="3" fontId="191" fillId="4" borderId="62" xfId="34" applyNumberFormat="1" applyFont="1" applyFill="1" applyBorder="1" applyAlignment="1" applyProtection="1">
      <alignment horizontal="right" vertical="center"/>
      <protection locked="0"/>
    </xf>
    <xf numFmtId="3" fontId="191" fillId="4" borderId="105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 locked="0"/>
    </xf>
    <xf numFmtId="196" fontId="172" fillId="44" borderId="111" xfId="34" applyNumberFormat="1" applyFont="1" applyFill="1" applyBorder="1" applyAlignment="1" applyProtection="1">
      <alignment horizontal="center" vertical="center"/>
      <protection/>
    </xf>
    <xf numFmtId="196" fontId="172" fillId="51" borderId="111" xfId="34" applyNumberFormat="1" applyFont="1" applyFill="1" applyBorder="1" applyAlignment="1" applyProtection="1">
      <alignment horizontal="center" vertical="center"/>
      <protection/>
    </xf>
    <xf numFmtId="3" fontId="191" fillId="50" borderId="112" xfId="34" applyNumberFormat="1" applyFont="1" applyFill="1" applyBorder="1" applyAlignment="1">
      <alignment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37" applyFont="1" applyBorder="1" applyAlignment="1" applyProtection="1">
      <alignment horizontal="center" vertical="center"/>
      <protection/>
    </xf>
    <xf numFmtId="0" fontId="148" fillId="0" borderId="98" xfId="37" applyBorder="1" applyProtection="1">
      <alignment/>
      <protection/>
    </xf>
    <xf numFmtId="0" fontId="1" fillId="0" borderId="62" xfId="37" applyFont="1" applyBorder="1" applyAlignment="1" applyProtection="1">
      <alignment horizontal="center" vertical="center"/>
      <protection/>
    </xf>
    <xf numFmtId="0" fontId="148" fillId="0" borderId="62" xfId="37" applyBorder="1" applyProtection="1">
      <alignment/>
      <protection/>
    </xf>
    <xf numFmtId="0" fontId="1" fillId="0" borderId="119" xfId="37" applyFont="1" applyBorder="1" applyAlignment="1" applyProtection="1">
      <alignment horizontal="center" vertical="center"/>
      <protection/>
    </xf>
    <xf numFmtId="0" fontId="148" fillId="0" borderId="119" xfId="37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39" borderId="0" xfId="34" applyFont="1" applyFill="1" applyAlignment="1">
      <alignment horizontal="center" vertical="center"/>
      <protection/>
    </xf>
    <xf numFmtId="49" fontId="212" fillId="39" borderId="17" xfId="34" applyNumberFormat="1" applyFont="1" applyFill="1" applyBorder="1" applyAlignment="1" applyProtection="1">
      <alignment horizontal="center" vertical="center" wrapText="1"/>
      <protection/>
    </xf>
    <xf numFmtId="49" fontId="180" fillId="40" borderId="87" xfId="34" applyNumberFormat="1" applyFont="1" applyFill="1" applyBorder="1" applyAlignment="1" applyProtection="1">
      <alignment horizontal="center" vertical="center" wrapText="1"/>
      <protection/>
    </xf>
    <xf numFmtId="196" fontId="172" fillId="59" borderId="102" xfId="34" applyNumberFormat="1" applyFont="1" applyFill="1" applyBorder="1" applyAlignment="1" applyProtection="1">
      <alignment horizontal="center" vertical="center"/>
      <protection/>
    </xf>
    <xf numFmtId="196" fontId="172" fillId="60" borderId="62" xfId="34" applyNumberFormat="1" applyFont="1" applyFill="1" applyBorder="1" applyAlignment="1" applyProtection="1">
      <alignment horizontal="center" vertical="center"/>
      <protection/>
    </xf>
    <xf numFmtId="189" fontId="217" fillId="61" borderId="24" xfId="41" applyNumberFormat="1" applyFont="1" applyFill="1" applyBorder="1" applyAlignment="1" quotePrefix="1">
      <alignment horizontal="right" vertical="center"/>
      <protection/>
    </xf>
    <xf numFmtId="0" fontId="7" fillId="61" borderId="19" xfId="41" applyFont="1" applyFill="1" applyBorder="1" applyAlignment="1" quotePrefix="1">
      <alignment horizontal="right" vertical="center"/>
      <protection/>
    </xf>
    <xf numFmtId="0" fontId="5" fillId="61" borderId="28" xfId="41" applyFont="1" applyFill="1" applyBorder="1" applyAlignment="1">
      <alignment horizontal="left" vertical="center" wrapText="1"/>
      <protection/>
    </xf>
    <xf numFmtId="0" fontId="5" fillId="0" borderId="0" xfId="41" applyNumberFormat="1" applyFont="1" applyFill="1" applyBorder="1" applyAlignment="1" quotePrefix="1">
      <alignment horizontal="right"/>
      <protection/>
    </xf>
    <xf numFmtId="0" fontId="151" fillId="26" borderId="0" xfId="36" applyFill="1">
      <alignment/>
      <protection/>
    </xf>
    <xf numFmtId="0" fontId="151" fillId="26" borderId="0" xfId="36" applyFill="1" applyAlignment="1">
      <alignment/>
      <protection/>
    </xf>
    <xf numFmtId="1" fontId="5" fillId="0" borderId="94" xfId="34" applyNumberFormat="1" applyFont="1" applyFill="1" applyBorder="1" applyAlignment="1" applyProtection="1">
      <alignment horizontal="center" vertical="center"/>
      <protection locked="0"/>
    </xf>
    <xf numFmtId="0" fontId="151" fillId="62" borderId="0" xfId="36" applyFill="1">
      <alignment/>
      <protection/>
    </xf>
    <xf numFmtId="0" fontId="151" fillId="62" borderId="0" xfId="36" applyFill="1" applyAlignment="1">
      <alignment/>
      <protection/>
    </xf>
    <xf numFmtId="0" fontId="25" fillId="26" borderId="0" xfId="34" applyFont="1" applyFill="1" applyBorder="1">
      <alignment/>
      <protection/>
    </xf>
    <xf numFmtId="0" fontId="24" fillId="26" borderId="0" xfId="34" applyFont="1" applyFill="1" applyBorder="1">
      <alignment/>
      <protection/>
    </xf>
    <xf numFmtId="49" fontId="196" fillId="39" borderId="0" xfId="34" applyNumberFormat="1" applyFont="1" applyFill="1" applyAlignment="1">
      <alignment vertical="center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0" fontId="13" fillId="39" borderId="90" xfId="34" applyFont="1" applyFill="1" applyBorder="1" applyAlignment="1" applyProtection="1">
      <alignment horizontal="center"/>
      <protection/>
    </xf>
    <xf numFmtId="0" fontId="13" fillId="39" borderId="17" xfId="34" applyFont="1" applyFill="1" applyBorder="1" applyAlignment="1" applyProtection="1">
      <alignment horizontal="center"/>
      <protection/>
    </xf>
    <xf numFmtId="0" fontId="13" fillId="39" borderId="48" xfId="34" applyFont="1" applyFill="1" applyBorder="1" applyAlignment="1" applyProtection="1">
      <alignment horizontal="center" vertical="center"/>
      <protection/>
    </xf>
    <xf numFmtId="14" fontId="31" fillId="26" borderId="76" xfId="39" applyNumberFormat="1" applyFont="1" applyFill="1" applyBorder="1" applyAlignment="1" applyProtection="1">
      <alignment horizontal="center" vertical="center"/>
      <protection locked="0"/>
    </xf>
    <xf numFmtId="14" fontId="31" fillId="26" borderId="42" xfId="39" applyNumberFormat="1" applyFont="1" applyFill="1" applyBorder="1" applyAlignment="1" applyProtection="1">
      <alignment horizontal="center" vertical="center"/>
      <protection locked="0"/>
    </xf>
    <xf numFmtId="0" fontId="168" fillId="47" borderId="76" xfId="74" applyFill="1" applyBorder="1" applyAlignment="1" applyProtection="1">
      <alignment horizontal="center" vertical="center"/>
      <protection locked="0"/>
    </xf>
    <xf numFmtId="0" fontId="43" fillId="47" borderId="18" xfId="34" applyFont="1" applyFill="1" applyBorder="1" applyAlignment="1" applyProtection="1">
      <alignment horizontal="center" vertical="center"/>
      <protection locked="0"/>
    </xf>
    <xf numFmtId="0" fontId="43" fillId="47" borderId="42" xfId="34" applyFont="1" applyFill="1" applyBorder="1" applyAlignment="1" applyProtection="1">
      <alignment horizontal="center" vertical="center"/>
      <protection locked="0"/>
    </xf>
    <xf numFmtId="0" fontId="187" fillId="5" borderId="18" xfId="41" applyFont="1" applyFill="1" applyBorder="1" applyAlignment="1" quotePrefix="1">
      <alignment horizontal="left" vertical="center" wrapText="1"/>
      <protection/>
    </xf>
    <xf numFmtId="0" fontId="218" fillId="5" borderId="18" xfId="34" applyFont="1" applyFill="1" applyBorder="1" applyAlignment="1">
      <alignment horizontal="left" vertical="center" wrapText="1"/>
      <protection/>
    </xf>
    <xf numFmtId="3" fontId="195" fillId="26" borderId="76" xfId="34" applyNumberFormat="1" applyFont="1" applyFill="1" applyBorder="1" applyAlignment="1" applyProtection="1">
      <alignment horizontal="center" vertical="center"/>
      <protection locked="0"/>
    </xf>
    <xf numFmtId="3" fontId="195" fillId="26" borderId="18" xfId="34" applyNumberFormat="1" applyFont="1" applyFill="1" applyBorder="1" applyAlignment="1" applyProtection="1">
      <alignment horizontal="center" vertical="center"/>
      <protection locked="0"/>
    </xf>
    <xf numFmtId="3" fontId="195" fillId="26" borderId="42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75" xfId="34" applyFont="1" applyFill="1" applyBorder="1" applyAlignment="1" applyProtection="1">
      <alignment horizontal="right" vertical="center"/>
      <protection/>
    </xf>
    <xf numFmtId="3" fontId="219" fillId="26" borderId="76" xfId="34" applyNumberFormat="1" applyFont="1" applyFill="1" applyBorder="1" applyAlignment="1" applyProtection="1">
      <alignment horizontal="center" vertical="center"/>
      <protection locked="0"/>
    </xf>
    <xf numFmtId="3" fontId="219" fillId="26" borderId="18" xfId="34" applyNumberFormat="1" applyFont="1" applyFill="1" applyBorder="1" applyAlignment="1" applyProtection="1">
      <alignment horizontal="center" vertical="center"/>
      <protection locked="0"/>
    </xf>
    <xf numFmtId="3" fontId="219" fillId="26" borderId="42" xfId="34" applyNumberFormat="1" applyFont="1" applyFill="1" applyBorder="1" applyAlignment="1" applyProtection="1">
      <alignment horizontal="center" vertical="center"/>
      <protection locked="0"/>
    </xf>
    <xf numFmtId="0" fontId="190" fillId="4" borderId="18" xfId="41" applyFont="1" applyFill="1" applyBorder="1" applyAlignment="1" quotePrefix="1">
      <alignment horizontal="left" vertical="center" wrapText="1"/>
      <protection/>
    </xf>
    <xf numFmtId="0" fontId="220" fillId="4" borderId="18" xfId="34" applyFont="1" applyFill="1" applyBorder="1" applyAlignment="1">
      <alignment horizontal="left" vertical="center" wrapText="1"/>
      <protection/>
    </xf>
    <xf numFmtId="0" fontId="190" fillId="4" borderId="18" xfId="34" applyFont="1" applyFill="1" applyBorder="1" applyAlignment="1">
      <alignment horizontal="left" vertical="center"/>
      <protection/>
    </xf>
    <xf numFmtId="0" fontId="190" fillId="4" borderId="18" xfId="34" applyFont="1" applyFill="1" applyBorder="1" applyAlignment="1">
      <alignment horizontal="left" vertical="center" wrapText="1"/>
      <protection/>
    </xf>
    <xf numFmtId="0" fontId="190" fillId="4" borderId="18" xfId="41" applyFont="1" applyFill="1" applyBorder="1" applyAlignment="1">
      <alignment horizontal="left" vertical="center"/>
      <protection/>
    </xf>
    <xf numFmtId="0" fontId="221" fillId="4" borderId="18" xfId="34" applyFont="1" applyFill="1" applyBorder="1" applyAlignment="1">
      <alignment horizontal="left" vertical="center" wrapText="1"/>
      <protection/>
    </xf>
    <xf numFmtId="0" fontId="190" fillId="4" borderId="18" xfId="34" applyFont="1" applyFill="1" applyBorder="1" applyAlignment="1">
      <alignment vertical="center" wrapText="1"/>
      <protection/>
    </xf>
    <xf numFmtId="0" fontId="221" fillId="4" borderId="18" xfId="34" applyFont="1" applyFill="1" applyBorder="1" applyAlignment="1">
      <alignment vertical="center" wrapText="1"/>
      <protection/>
    </xf>
    <xf numFmtId="0" fontId="190" fillId="4" borderId="18" xfId="41" applyFont="1" applyFill="1" applyBorder="1" applyAlignment="1" quotePrefix="1">
      <alignment horizontal="left" vertical="center"/>
      <protection/>
    </xf>
    <xf numFmtId="0" fontId="190" fillId="4" borderId="17" xfId="41" applyFont="1" applyFill="1" applyBorder="1" applyAlignment="1">
      <alignment vertical="center" wrapText="1"/>
      <protection/>
    </xf>
    <xf numFmtId="0" fontId="190" fillId="4" borderId="18" xfId="41" applyFont="1" applyFill="1" applyBorder="1" applyAlignment="1">
      <alignment horizontal="left" vertical="center" wrapText="1"/>
      <protection/>
    </xf>
    <xf numFmtId="0" fontId="190" fillId="4" borderId="18" xfId="41" applyFont="1" applyFill="1" applyBorder="1" applyAlignment="1">
      <alignment vertical="center" wrapText="1"/>
      <protection/>
    </xf>
    <xf numFmtId="0" fontId="220" fillId="4" borderId="18" xfId="34" applyFont="1" applyFill="1" applyBorder="1" applyAlignment="1">
      <alignment vertical="center" wrapText="1"/>
      <protection/>
    </xf>
    <xf numFmtId="0" fontId="177" fillId="47" borderId="76" xfId="34" applyFont="1" applyFill="1" applyBorder="1" applyAlignment="1" applyProtection="1">
      <alignment horizontal="center" vertical="center" wrapText="1"/>
      <protection/>
    </xf>
    <xf numFmtId="0" fontId="177" fillId="47" borderId="18" xfId="34" applyFont="1" applyFill="1" applyBorder="1" applyAlignment="1" applyProtection="1">
      <alignment horizontal="center" vertical="center" wrapText="1"/>
      <protection/>
    </xf>
    <xf numFmtId="0" fontId="177" fillId="47" borderId="42" xfId="34" applyFont="1" applyFill="1" applyBorder="1" applyAlignment="1" applyProtection="1">
      <alignment horizontal="center" vertical="center" wrapText="1"/>
      <protection/>
    </xf>
    <xf numFmtId="0" fontId="222" fillId="26" borderId="76" xfId="34" applyFont="1" applyFill="1" applyBorder="1" applyAlignment="1" applyProtection="1">
      <alignment vertical="center" wrapText="1"/>
      <protection/>
    </xf>
    <xf numFmtId="0" fontId="222" fillId="26" borderId="18" xfId="34" applyFont="1" applyFill="1" applyBorder="1" applyAlignment="1" applyProtection="1">
      <alignment vertical="center" wrapText="1"/>
      <protection/>
    </xf>
    <xf numFmtId="0" fontId="222" fillId="26" borderId="42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 applyProtection="1">
      <alignment horizontal="center" vertical="center" wrapText="1"/>
      <protection/>
    </xf>
    <xf numFmtId="0" fontId="6" fillId="39" borderId="0" xfId="34" applyFont="1" applyFill="1" applyAlignment="1" applyProtection="1">
      <alignment horizontal="center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6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187" fillId="5" borderId="18" xfId="41" applyFont="1" applyFill="1" applyBorder="1" applyAlignment="1" applyProtection="1" quotePrefix="1">
      <alignment horizontal="left" vertical="center" wrapText="1"/>
      <protection/>
    </xf>
    <xf numFmtId="0" fontId="218" fillId="5" borderId="18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center" vertical="center" wrapText="1"/>
      <protection/>
    </xf>
    <xf numFmtId="0" fontId="180" fillId="47" borderId="18" xfId="34" applyFont="1" applyFill="1" applyBorder="1" applyAlignment="1" applyProtection="1">
      <alignment wrapText="1"/>
      <protection/>
    </xf>
    <xf numFmtId="0" fontId="180" fillId="26" borderId="76" xfId="34" applyFont="1" applyFill="1" applyBorder="1" applyAlignment="1" applyProtection="1">
      <alignment horizontal="left" vertical="center"/>
      <protection/>
    </xf>
    <xf numFmtId="0" fontId="180" fillId="26" borderId="1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180" fillId="47" borderId="18" xfId="34" applyFont="1" applyFill="1" applyBorder="1" applyAlignment="1" applyProtection="1">
      <alignment horizontal="left"/>
      <protection/>
    </xf>
    <xf numFmtId="0" fontId="180" fillId="47" borderId="18" xfId="34" applyFont="1" applyFill="1" applyBorder="1" applyAlignment="1" applyProtection="1">
      <alignment horizontal="left" vertical="center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0" fontId="180" fillId="47" borderId="18" xfId="41" applyFont="1" applyFill="1" applyBorder="1" applyAlignment="1" applyProtection="1" quotePrefix="1">
      <alignment horizontal="left" vertical="center" wrapText="1"/>
      <protection/>
    </xf>
    <xf numFmtId="0" fontId="180" fillId="47" borderId="18" xfId="41" applyFont="1" applyFill="1" applyBorder="1" applyAlignment="1" applyProtection="1">
      <alignment horizontal="left" vertical="center"/>
      <protection/>
    </xf>
    <xf numFmtId="0" fontId="180" fillId="47" borderId="18" xfId="41" applyFont="1" applyFill="1" applyBorder="1" applyAlignment="1" applyProtection="1" quotePrefix="1">
      <alignment horizontal="left" vertical="center"/>
      <protection/>
    </xf>
    <xf numFmtId="0" fontId="180" fillId="47" borderId="18" xfId="41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6" fillId="39" borderId="0" xfId="34" applyFont="1" applyFill="1" applyAlignment="1">
      <alignment vertical="center" wrapText="1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177" fillId="47" borderId="76" xfId="34" applyFont="1" applyFill="1" applyBorder="1" applyAlignment="1" applyProtection="1">
      <alignment horizontal="center" vertical="center" wrapText="1"/>
      <protection locked="0"/>
    </xf>
    <xf numFmtId="0" fontId="177" fillId="47" borderId="18" xfId="34" applyFont="1" applyFill="1" applyBorder="1" applyAlignment="1" applyProtection="1">
      <alignment horizontal="center" vertical="center" wrapText="1"/>
      <protection locked="0"/>
    </xf>
    <xf numFmtId="0" fontId="177" fillId="47" borderId="42" xfId="34" applyFont="1" applyFill="1" applyBorder="1" applyAlignment="1" applyProtection="1">
      <alignment horizontal="center" vertical="center" wrapText="1"/>
      <protection locked="0"/>
    </xf>
    <xf numFmtId="0" fontId="5" fillId="39" borderId="0" xfId="34" applyFont="1" applyFill="1" applyAlignment="1" applyProtection="1">
      <alignment horizontal="left" vertical="center" wrapText="1"/>
      <protection/>
    </xf>
    <xf numFmtId="0" fontId="6" fillId="39" borderId="0" xfId="34" applyFont="1" applyFill="1" applyAlignment="1" applyProtection="1">
      <alignment vertical="center" wrapText="1"/>
      <protection/>
    </xf>
    <xf numFmtId="0" fontId="222" fillId="26" borderId="76" xfId="34" applyFont="1" applyFill="1" applyBorder="1" applyAlignment="1" applyProtection="1">
      <alignment horizontal="center" vertical="center" wrapText="1"/>
      <protection/>
    </xf>
    <xf numFmtId="0" fontId="222" fillId="26" borderId="18" xfId="34" applyFont="1" applyFill="1" applyBorder="1" applyAlignment="1" applyProtection="1">
      <alignment horizontal="center" vertical="center" wrapText="1"/>
      <protection/>
    </xf>
    <xf numFmtId="0" fontId="222" fillId="26" borderId="42" xfId="34" applyFont="1" applyFill="1" applyBorder="1" applyAlignment="1" applyProtection="1">
      <alignment horizontal="center" vertical="center" wrapText="1"/>
      <protection/>
    </xf>
    <xf numFmtId="0" fontId="180" fillId="47" borderId="87" xfId="41" applyFont="1" applyFill="1" applyBorder="1" applyAlignment="1" applyProtection="1">
      <alignment vertical="center" wrapText="1"/>
      <protection/>
    </xf>
    <xf numFmtId="0" fontId="180" fillId="47" borderId="87" xfId="41" applyFont="1" applyFill="1" applyBorder="1" applyAlignment="1" applyProtection="1">
      <alignment horizontal="left" vertical="center"/>
      <protection/>
    </xf>
    <xf numFmtId="0" fontId="180" fillId="47" borderId="87" xfId="41" applyFont="1" applyFill="1" applyBorder="1" applyAlignment="1" applyProtection="1" quotePrefix="1">
      <alignment horizontal="left" vertical="center"/>
      <protection/>
    </xf>
    <xf numFmtId="0" fontId="180" fillId="47" borderId="87" xfId="41" applyFont="1" applyFill="1" applyBorder="1" applyAlignment="1" applyProtection="1" quotePrefix="1">
      <alignment horizontal="left" vertical="center" wrapText="1"/>
      <protection/>
    </xf>
    <xf numFmtId="0" fontId="180" fillId="47" borderId="87" xfId="34" applyFont="1" applyFill="1" applyBorder="1" applyAlignment="1" applyProtection="1">
      <alignment horizontal="left" vertical="center"/>
      <protection/>
    </xf>
    <xf numFmtId="0" fontId="180" fillId="47" borderId="87" xfId="34" applyFont="1" applyFill="1" applyBorder="1" applyAlignment="1" applyProtection="1">
      <alignment vertical="center" wrapText="1"/>
      <protection/>
    </xf>
    <xf numFmtId="0" fontId="180" fillId="47" borderId="87" xfId="34" applyFont="1" applyFill="1" applyBorder="1" applyAlignment="1" applyProtection="1">
      <alignment horizontal="left"/>
      <protection/>
    </xf>
    <xf numFmtId="0" fontId="180" fillId="47" borderId="87" xfId="34" applyFont="1" applyFill="1" applyBorder="1" applyAlignment="1" applyProtection="1">
      <alignment wrapText="1"/>
      <protection/>
    </xf>
    <xf numFmtId="0" fontId="180" fillId="26" borderId="87" xfId="34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DOMV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112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2150"/>
  <sheetViews>
    <sheetView tabSelected="1" zoomScale="78" zoomScaleNormal="78" zoomScalePageLayoutView="0" workbookViewId="0" topLeftCell="B596">
      <selection activeCell="B605" sqref="B605:C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6" width="17.75390625" style="2" customWidth="1"/>
    <col min="7" max="7" width="20.00390625" style="2" bestFit="1" customWidth="1"/>
    <col min="8" max="9" width="17.75390625" style="2" customWidth="1"/>
    <col min="10" max="10" width="9.875" style="7" hidden="1" customWidth="1"/>
    <col min="11" max="11" width="1.625" style="8" customWidth="1"/>
    <col min="12" max="16384" width="9.125" style="2" customWidth="1"/>
  </cols>
  <sheetData>
    <row r="1" spans="1:11" ht="18.75" customHeight="1" hidden="1">
      <c r="A1" s="2" t="s">
        <v>139</v>
      </c>
      <c r="B1" s="2" t="s">
        <v>140</v>
      </c>
      <c r="C1" s="2" t="s">
        <v>141</v>
      </c>
      <c r="D1" s="3" t="s">
        <v>142</v>
      </c>
      <c r="E1" s="2" t="s">
        <v>143</v>
      </c>
      <c r="F1" s="2" t="s">
        <v>143</v>
      </c>
      <c r="G1" s="2" t="s">
        <v>143</v>
      </c>
      <c r="H1" s="2" t="s">
        <v>143</v>
      </c>
      <c r="I1" s="2" t="s">
        <v>143</v>
      </c>
      <c r="J1" s="4" t="s">
        <v>1736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9" t="s">
        <v>730</v>
      </c>
      <c r="C3" s="99">
        <v>2023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730" t="s">
        <v>1730</v>
      </c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372</v>
      </c>
      <c r="F5" s="96" t="s">
        <v>372</v>
      </c>
      <c r="G5" s="96" t="s">
        <v>372</v>
      </c>
      <c r="H5" s="96" t="s">
        <v>372</v>
      </c>
      <c r="I5" s="96" t="s">
        <v>372</v>
      </c>
      <c r="J5" s="7">
        <v>1</v>
      </c>
      <c r="K5" s="100"/>
    </row>
    <row r="6" spans="2:11" ht="15">
      <c r="B6" s="96"/>
      <c r="C6" s="102"/>
      <c r="D6" s="103"/>
      <c r="E6" s="96" t="s">
        <v>372</v>
      </c>
      <c r="F6" s="96" t="s">
        <v>372</v>
      </c>
      <c r="G6" s="96" t="s">
        <v>372</v>
      </c>
      <c r="H6" s="96" t="s">
        <v>372</v>
      </c>
      <c r="I6" s="96" t="s">
        <v>372</v>
      </c>
      <c r="J6" s="7">
        <v>1</v>
      </c>
      <c r="K6" s="100"/>
    </row>
    <row r="7" spans="2:11" ht="36.75" customHeight="1">
      <c r="B7" s="793" t="str">
        <f>CONCATENATE("ПРОГНОЗА ЗА ПЕРИОДА ",$C$3,"-",$C$3+3," г. НА ПОСТЪПЛЕНИЯТА ОТ МЕСТНИ ПРИХОДИ  И НА РАЗХОДИТЕ ЗА МЕСТНИ ДЕЙНОСТИ")</f>
        <v>ПРОГНОЗА ЗА ПЕРИОДА 2023-2026 г. НА ПОСТЪПЛЕНИЯТА ОТ МЕСТНИ ПРИХОДИ  И НА РАЗХОДИТЕ ЗА МЕСТНИ ДЕЙНОСТИ</v>
      </c>
      <c r="C7" s="794"/>
      <c r="D7" s="794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14" t="s">
        <v>373</v>
      </c>
      <c r="F8" s="714" t="s">
        <v>719</v>
      </c>
      <c r="G8" s="105"/>
      <c r="H8" s="104"/>
      <c r="I8" s="104"/>
      <c r="J8" s="7">
        <v>1</v>
      </c>
      <c r="K8" s="100"/>
    </row>
    <row r="9" spans="2:11" ht="27" customHeight="1">
      <c r="B9" s="795"/>
      <c r="C9" s="796"/>
      <c r="D9" s="797"/>
      <c r="E9" s="106">
        <f>DATE($C$3,1,1)</f>
        <v>44927</v>
      </c>
      <c r="F9" s="187">
        <f>DATE($C$3+3,12,31)</f>
        <v>46387</v>
      </c>
      <c r="G9" s="105"/>
      <c r="H9" s="105"/>
      <c r="I9" s="105"/>
      <c r="J9" s="7">
        <v>1</v>
      </c>
      <c r="K9" s="100"/>
    </row>
    <row r="10" spans="2:11" ht="15">
      <c r="B10" s="107" t="s">
        <v>686</v>
      </c>
      <c r="C10" s="96"/>
      <c r="D10" s="97"/>
      <c r="E10" s="616">
        <f>$C$3</f>
        <v>2023</v>
      </c>
      <c r="F10" s="616">
        <f>$C$3+3</f>
        <v>2026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66" t="str">
        <f>VLOOKUP(F12,PRBK,2,FALSE)</f>
        <v>Николаево</v>
      </c>
      <c r="C12" s="767"/>
      <c r="D12" s="768"/>
      <c r="E12" s="108" t="s">
        <v>815</v>
      </c>
      <c r="F12" s="604" t="s">
        <v>1213</v>
      </c>
      <c r="G12" s="105"/>
      <c r="H12" s="105"/>
      <c r="I12" s="105"/>
      <c r="J12" s="7">
        <v>1</v>
      </c>
      <c r="K12" s="100"/>
    </row>
    <row r="13" spans="2:11" ht="18" customHeight="1">
      <c r="B13" s="109" t="s">
        <v>687</v>
      </c>
      <c r="C13" s="96"/>
      <c r="D13" s="97"/>
      <c r="E13" s="105"/>
      <c r="F13" s="105" t="s">
        <v>372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17" t="str">
        <f>CONCATENATE("Бланка версия ",$C$4," от ",$C$3,"г.")</f>
        <v>Бланка версия 1.01 от 2023г.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374</v>
      </c>
      <c r="J18" s="7">
        <v>1</v>
      </c>
      <c r="K18" s="100"/>
    </row>
    <row r="19" spans="1:11" ht="22.5" customHeight="1" thickBot="1">
      <c r="A19" s="10"/>
      <c r="B19" s="116"/>
      <c r="C19" s="117"/>
      <c r="D19" s="620" t="s">
        <v>745</v>
      </c>
      <c r="E19" s="618" t="s">
        <v>1546</v>
      </c>
      <c r="F19" s="619" t="s">
        <v>1732</v>
      </c>
      <c r="G19" s="619" t="s">
        <v>1547</v>
      </c>
      <c r="H19" s="619" t="s">
        <v>1547</v>
      </c>
      <c r="I19" s="619" t="s">
        <v>1547</v>
      </c>
      <c r="J19" s="7">
        <v>1</v>
      </c>
      <c r="K19" s="100"/>
    </row>
    <row r="20" spans="2:11" ht="49.5" customHeight="1">
      <c r="B20" s="118" t="s">
        <v>46</v>
      </c>
      <c r="C20" s="119" t="s">
        <v>375</v>
      </c>
      <c r="D20" s="621" t="s">
        <v>746</v>
      </c>
      <c r="E20" s="624">
        <f>$C$3-1</f>
        <v>2022</v>
      </c>
      <c r="F20" s="625">
        <f>$C$3</f>
        <v>2023</v>
      </c>
      <c r="G20" s="625">
        <f>$C$3+1</f>
        <v>2024</v>
      </c>
      <c r="H20" s="625">
        <f>$C$3+2</f>
        <v>2025</v>
      </c>
      <c r="I20" s="625">
        <f>$C$3+3</f>
        <v>2026</v>
      </c>
      <c r="J20" s="7">
        <v>1</v>
      </c>
      <c r="K20" s="120"/>
    </row>
    <row r="21" spans="2:11" ht="18.75">
      <c r="B21" s="121"/>
      <c r="C21" s="122"/>
      <c r="D21" s="622" t="s">
        <v>376</v>
      </c>
      <c r="E21" s="626"/>
      <c r="F21" s="627"/>
      <c r="G21" s="628"/>
      <c r="H21" s="626"/>
      <c r="I21" s="627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792" t="s">
        <v>377</v>
      </c>
      <c r="D22" s="792"/>
      <c r="E22" s="629">
        <f>SUM(E23:E25,E26:E27)</f>
        <v>2741</v>
      </c>
      <c r="F22" s="629">
        <f>SUM(F23:F25,F26:F27)</f>
        <v>2900</v>
      </c>
      <c r="G22" s="629">
        <f>SUM(G23:G25,G26:G27)</f>
        <v>5000</v>
      </c>
      <c r="H22" s="629">
        <f>SUM(H23:H25,H26:H27)</f>
        <v>5000</v>
      </c>
      <c r="I22" s="629">
        <f>SUM(I23:I25,I26:I27)</f>
        <v>5000</v>
      </c>
      <c r="J22" s="7">
        <f>(IF(OR($E22&lt;&gt;0,$F22&lt;&gt;0,$G22&lt;&gt;0,$H22&lt;&gt;0,$I22&lt;&gt;0),$J$2,""))</f>
        <v>1</v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378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7">
        <f aca="true" t="shared" si="0" ref="J23:J85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1650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1651</v>
      </c>
      <c r="E25" s="632">
        <v>2741</v>
      </c>
      <c r="F25" s="632">
        <v>2900</v>
      </c>
      <c r="G25" s="632">
        <v>5000</v>
      </c>
      <c r="H25" s="632">
        <v>5000</v>
      </c>
      <c r="I25" s="632">
        <v>5000</v>
      </c>
      <c r="J25" s="7">
        <f t="shared" si="0"/>
        <v>1</v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1652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7">
        <f t="shared" si="0"/>
      </c>
      <c r="K26" s="131"/>
    </row>
    <row r="27" spans="1:11" ht="30" customHeight="1">
      <c r="A27" s="13">
        <v>21</v>
      </c>
      <c r="B27" s="125"/>
      <c r="C27" s="138">
        <v>109</v>
      </c>
      <c r="D27" s="139" t="s">
        <v>1653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792" t="s">
        <v>379</v>
      </c>
      <c r="D28" s="792"/>
      <c r="E28" s="634">
        <f>SUM(E29:E32)</f>
        <v>0</v>
      </c>
      <c r="F28" s="635">
        <f>SUM(F29:F32)</f>
        <v>0</v>
      </c>
      <c r="G28" s="635">
        <f>SUM(G29:G32)</f>
        <v>0</v>
      </c>
      <c r="H28" s="634">
        <f>SUM(H29:H32)</f>
        <v>0</v>
      </c>
      <c r="I28" s="635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380</v>
      </c>
      <c r="E29" s="630">
        <v>0</v>
      </c>
      <c r="F29" s="630">
        <v>0</v>
      </c>
      <c r="G29" s="630">
        <v>0</v>
      </c>
      <c r="H29" s="630">
        <v>0</v>
      </c>
      <c r="I29" s="630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97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98</v>
      </c>
      <c r="E31" s="631">
        <v>0</v>
      </c>
      <c r="F31" s="631">
        <v>0</v>
      </c>
      <c r="G31" s="631">
        <v>0</v>
      </c>
      <c r="H31" s="631">
        <v>0</v>
      </c>
      <c r="I31" s="631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99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792" t="s">
        <v>100</v>
      </c>
      <c r="D33" s="792"/>
      <c r="E33" s="634">
        <f>SUM(E34:E38)</f>
        <v>0</v>
      </c>
      <c r="F33" s="635">
        <f>SUM(F34:F38)</f>
        <v>0</v>
      </c>
      <c r="G33" s="635">
        <f>SUM(G34:G38)</f>
        <v>0</v>
      </c>
      <c r="H33" s="634">
        <f>SUM(H34:H38)</f>
        <v>0</v>
      </c>
      <c r="I33" s="635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101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102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747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1654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611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792" t="s">
        <v>95</v>
      </c>
      <c r="D39" s="792"/>
      <c r="E39" s="634">
        <f>SUM(E40:E46)</f>
        <v>0</v>
      </c>
      <c r="F39" s="635">
        <f>SUM(F40:F46)</f>
        <v>0</v>
      </c>
      <c r="G39" s="635">
        <f>SUM(G40:G46)</f>
        <v>0</v>
      </c>
      <c r="H39" s="634">
        <f>SUM(H40:H46)</f>
        <v>0</v>
      </c>
      <c r="I39" s="635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103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104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105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106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726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727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748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107</v>
      </c>
      <c r="D47" s="124"/>
      <c r="E47" s="634">
        <f>SUM(E48:E51)</f>
        <v>0</v>
      </c>
      <c r="F47" s="635">
        <f>SUM(F48:F51)</f>
        <v>0</v>
      </c>
      <c r="G47" s="635">
        <f>SUM(G48:G51)</f>
        <v>0</v>
      </c>
      <c r="H47" s="634">
        <f>SUM(H48:H51)</f>
        <v>0</v>
      </c>
      <c r="I47" s="635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108</v>
      </c>
      <c r="E48" s="630">
        <v>0</v>
      </c>
      <c r="F48" s="630">
        <v>0</v>
      </c>
      <c r="G48" s="630">
        <v>0</v>
      </c>
      <c r="H48" s="630">
        <v>0</v>
      </c>
      <c r="I48" s="630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109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110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111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112</v>
      </c>
      <c r="D52" s="124"/>
      <c r="E52" s="634">
        <f>SUM(E53:E57)</f>
        <v>197094</v>
      </c>
      <c r="F52" s="635">
        <f>SUM(F53:F57)</f>
        <v>230120</v>
      </c>
      <c r="G52" s="635">
        <f>SUM(G53:G57)</f>
        <v>305500</v>
      </c>
      <c r="H52" s="634">
        <f>SUM(H53:H57)</f>
        <v>305500</v>
      </c>
      <c r="I52" s="635">
        <f>SUM(I53:I57)</f>
        <v>305500</v>
      </c>
      <c r="J52" s="7">
        <f t="shared" si="0"/>
        <v>1</v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113</v>
      </c>
      <c r="E53" s="637">
        <v>44196</v>
      </c>
      <c r="F53" s="637">
        <v>60000</v>
      </c>
      <c r="G53" s="637">
        <v>80000</v>
      </c>
      <c r="H53" s="637">
        <v>80000</v>
      </c>
      <c r="I53" s="637">
        <v>80000</v>
      </c>
      <c r="J53" s="7">
        <f t="shared" si="0"/>
        <v>1</v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114</v>
      </c>
      <c r="E54" s="632"/>
      <c r="F54" s="632"/>
      <c r="G54" s="632"/>
      <c r="H54" s="632"/>
      <c r="I54" s="632"/>
      <c r="J54" s="7">
        <f t="shared" si="0"/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115</v>
      </c>
      <c r="E55" s="632">
        <v>114900</v>
      </c>
      <c r="F55" s="632">
        <v>130000</v>
      </c>
      <c r="G55" s="632">
        <v>165000</v>
      </c>
      <c r="H55" s="632">
        <v>165000</v>
      </c>
      <c r="I55" s="632">
        <v>165000</v>
      </c>
      <c r="J55" s="7">
        <f t="shared" si="0"/>
        <v>1</v>
      </c>
      <c r="K55" s="131"/>
    </row>
    <row r="56" spans="2:11" ht="18.75" customHeight="1">
      <c r="B56" s="125"/>
      <c r="C56" s="132">
        <v>1304</v>
      </c>
      <c r="D56" s="155" t="s">
        <v>116</v>
      </c>
      <c r="E56" s="632">
        <v>37924</v>
      </c>
      <c r="F56" s="632">
        <v>40000</v>
      </c>
      <c r="G56" s="632">
        <v>60000</v>
      </c>
      <c r="H56" s="632">
        <v>60000</v>
      </c>
      <c r="I56" s="632">
        <v>60000</v>
      </c>
      <c r="J56" s="7">
        <f t="shared" si="0"/>
        <v>1</v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117</v>
      </c>
      <c r="E57" s="638">
        <v>74</v>
      </c>
      <c r="F57" s="638">
        <v>120</v>
      </c>
      <c r="G57" s="638">
        <v>500</v>
      </c>
      <c r="H57" s="638">
        <v>500</v>
      </c>
      <c r="I57" s="638">
        <v>500</v>
      </c>
      <c r="J57" s="7">
        <f t="shared" si="0"/>
        <v>1</v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118</v>
      </c>
      <c r="D58" s="124"/>
      <c r="E58" s="634">
        <f>SUM(E59:E60)</f>
        <v>0</v>
      </c>
      <c r="F58" s="635">
        <f>SUM(F59:F60)</f>
        <v>0</v>
      </c>
      <c r="G58" s="635">
        <f>SUM(G59:G60)</f>
        <v>0</v>
      </c>
      <c r="H58" s="634">
        <f>SUM(H59:H60)</f>
        <v>0</v>
      </c>
      <c r="I58" s="635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119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120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121</v>
      </c>
      <c r="D61" s="124"/>
      <c r="E61" s="634">
        <f>SUM(E62:E63)</f>
        <v>0</v>
      </c>
      <c r="F61" s="635">
        <f>SUM(F62:F63)</f>
        <v>0</v>
      </c>
      <c r="G61" s="635">
        <f>SUM(G62:G63)</f>
        <v>0</v>
      </c>
      <c r="H61" s="634">
        <f>SUM(H62:H63)</f>
        <v>0</v>
      </c>
      <c r="I61" s="635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122</v>
      </c>
      <c r="E62" s="631">
        <v>0</v>
      </c>
      <c r="F62" s="631">
        <v>0</v>
      </c>
      <c r="G62" s="630">
        <v>0</v>
      </c>
      <c r="H62" s="631">
        <v>0</v>
      </c>
      <c r="I62" s="631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123</v>
      </c>
      <c r="E63" s="631">
        <v>0</v>
      </c>
      <c r="F63" s="631">
        <v>0</v>
      </c>
      <c r="G63" s="636">
        <v>0</v>
      </c>
      <c r="H63" s="631">
        <v>0</v>
      </c>
      <c r="I63" s="631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124</v>
      </c>
      <c r="D64" s="124"/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125</v>
      </c>
      <c r="D65" s="124"/>
      <c r="E65" s="634">
        <f>SUM(E66:E71)</f>
        <v>0</v>
      </c>
      <c r="F65" s="635">
        <f>SUM(F66:F71)</f>
        <v>0</v>
      </c>
      <c r="G65" s="635">
        <f>SUM(G66:G71)</f>
        <v>0</v>
      </c>
      <c r="H65" s="634">
        <f>SUM(H66:H71)</f>
        <v>0</v>
      </c>
      <c r="I65" s="635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126</v>
      </c>
      <c r="E66" s="631">
        <v>0</v>
      </c>
      <c r="F66" s="631">
        <v>0</v>
      </c>
      <c r="G66" s="630">
        <v>0</v>
      </c>
      <c r="H66" s="631">
        <v>0</v>
      </c>
      <c r="I66" s="631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1606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127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1655</v>
      </c>
      <c r="E69" s="631">
        <v>0</v>
      </c>
      <c r="F69" s="631">
        <v>0</v>
      </c>
      <c r="G69" s="631">
        <v>0</v>
      </c>
      <c r="H69" s="631">
        <v>0</v>
      </c>
      <c r="I69" s="631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128</v>
      </c>
      <c r="E70" s="631">
        <v>0</v>
      </c>
      <c r="F70" s="631">
        <v>0</v>
      </c>
      <c r="G70" s="631">
        <v>0</v>
      </c>
      <c r="H70" s="631">
        <v>0</v>
      </c>
      <c r="I70" s="631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129</v>
      </c>
      <c r="E71" s="631">
        <v>0</v>
      </c>
      <c r="F71" s="631">
        <v>0</v>
      </c>
      <c r="G71" s="636">
        <v>0</v>
      </c>
      <c r="H71" s="631">
        <v>0</v>
      </c>
      <c r="I71" s="631">
        <v>0</v>
      </c>
      <c r="J71" s="7">
        <f t="shared" si="0"/>
      </c>
      <c r="K71" s="131"/>
    </row>
    <row r="72" spans="1:11" s="14" customFormat="1" ht="18.75" customHeight="1">
      <c r="A72" s="14">
        <v>235</v>
      </c>
      <c r="B72" s="142">
        <v>1900</v>
      </c>
      <c r="C72" s="124" t="s">
        <v>859</v>
      </c>
      <c r="D72" s="124"/>
      <c r="E72" s="639">
        <v>0</v>
      </c>
      <c r="F72" s="639">
        <v>0</v>
      </c>
      <c r="G72" s="639">
        <v>0</v>
      </c>
      <c r="H72" s="639">
        <v>0</v>
      </c>
      <c r="I72" s="639">
        <v>0</v>
      </c>
      <c r="J72" s="7">
        <f t="shared" si="0"/>
      </c>
      <c r="K72" s="131"/>
    </row>
    <row r="73" spans="1:11" s="14" customFormat="1" ht="18.75" customHeight="1">
      <c r="A73" s="14">
        <v>255</v>
      </c>
      <c r="B73" s="142">
        <v>2000</v>
      </c>
      <c r="C73" s="124" t="s">
        <v>130</v>
      </c>
      <c r="D73" s="124"/>
      <c r="E73" s="640"/>
      <c r="F73" s="640">
        <v>2800</v>
      </c>
      <c r="G73" s="640">
        <v>2800</v>
      </c>
      <c r="H73" s="640">
        <v>2800</v>
      </c>
      <c r="I73" s="640">
        <v>2800</v>
      </c>
      <c r="J73" s="7">
        <f t="shared" si="0"/>
        <v>1</v>
      </c>
      <c r="K73" s="131"/>
    </row>
    <row r="74" spans="1:11" s="14" customFormat="1" ht="18.75" customHeight="1">
      <c r="A74" s="14">
        <v>265</v>
      </c>
      <c r="B74" s="142">
        <v>2400</v>
      </c>
      <c r="C74" s="124" t="s">
        <v>131</v>
      </c>
      <c r="D74" s="124"/>
      <c r="E74" s="634">
        <f>SUM(E75:E89)</f>
        <v>43452</v>
      </c>
      <c r="F74" s="635">
        <f>SUM(F75:F89)</f>
        <v>46000</v>
      </c>
      <c r="G74" s="635">
        <f>SUM(G75:G89)</f>
        <v>46000</v>
      </c>
      <c r="H74" s="634">
        <f>SUM(H75:H89)</f>
        <v>46000</v>
      </c>
      <c r="I74" s="635">
        <f>SUM(I75:I89)</f>
        <v>46000</v>
      </c>
      <c r="J74" s="7">
        <f t="shared" si="0"/>
        <v>1</v>
      </c>
      <c r="K74" s="131"/>
    </row>
    <row r="75" spans="1:11" ht="18.75" customHeight="1">
      <c r="A75" s="2">
        <v>270</v>
      </c>
      <c r="B75" s="125"/>
      <c r="C75" s="126">
        <v>2401</v>
      </c>
      <c r="D75" s="158" t="s">
        <v>132</v>
      </c>
      <c r="E75" s="637"/>
      <c r="F75" s="637"/>
      <c r="G75" s="637"/>
      <c r="H75" s="637"/>
      <c r="I75" s="637"/>
      <c r="J75" s="7">
        <f t="shared" si="0"/>
      </c>
      <c r="K75" s="131"/>
    </row>
    <row r="76" spans="1:11" ht="18.75" customHeight="1">
      <c r="A76" s="2">
        <v>280</v>
      </c>
      <c r="B76" s="125"/>
      <c r="C76" s="132">
        <v>2403</v>
      </c>
      <c r="D76" s="155" t="s">
        <v>133</v>
      </c>
      <c r="E76" s="631">
        <v>0</v>
      </c>
      <c r="F76" s="631">
        <v>0</v>
      </c>
      <c r="G76" s="631">
        <v>0</v>
      </c>
      <c r="H76" s="631">
        <v>0</v>
      </c>
      <c r="I76" s="631">
        <v>0</v>
      </c>
      <c r="J76" s="7">
        <f t="shared" si="0"/>
      </c>
      <c r="K76" s="131"/>
    </row>
    <row r="77" spans="1:11" ht="18.75" customHeight="1">
      <c r="A77" s="2">
        <v>285</v>
      </c>
      <c r="B77" s="125"/>
      <c r="C77" s="132">
        <v>2404</v>
      </c>
      <c r="D77" s="133" t="s">
        <v>134</v>
      </c>
      <c r="E77" s="632"/>
      <c r="F77" s="632"/>
      <c r="G77" s="632"/>
      <c r="H77" s="632"/>
      <c r="I77" s="632"/>
      <c r="J77" s="7">
        <f t="shared" si="0"/>
      </c>
      <c r="K77" s="131"/>
    </row>
    <row r="78" spans="1:11" ht="18.75" customHeight="1">
      <c r="A78" s="2">
        <v>290</v>
      </c>
      <c r="B78" s="125"/>
      <c r="C78" s="132">
        <v>2405</v>
      </c>
      <c r="D78" s="155" t="s">
        <v>135</v>
      </c>
      <c r="E78" s="632">
        <v>12175</v>
      </c>
      <c r="F78" s="632">
        <v>13000</v>
      </c>
      <c r="G78" s="632">
        <v>13000</v>
      </c>
      <c r="H78" s="632">
        <v>13000</v>
      </c>
      <c r="I78" s="632">
        <v>13000</v>
      </c>
      <c r="J78" s="7">
        <f t="shared" si="0"/>
        <v>1</v>
      </c>
      <c r="K78" s="131"/>
    </row>
    <row r="79" spans="1:11" ht="18.75" customHeight="1">
      <c r="A79" s="2">
        <v>295</v>
      </c>
      <c r="B79" s="125"/>
      <c r="C79" s="132">
        <v>2406</v>
      </c>
      <c r="D79" s="155" t="s">
        <v>136</v>
      </c>
      <c r="E79" s="632">
        <v>31277</v>
      </c>
      <c r="F79" s="632">
        <v>33000</v>
      </c>
      <c r="G79" s="632">
        <v>33000</v>
      </c>
      <c r="H79" s="632">
        <v>33000</v>
      </c>
      <c r="I79" s="632">
        <v>33000</v>
      </c>
      <c r="J79" s="7">
        <f t="shared" si="0"/>
        <v>1</v>
      </c>
      <c r="K79" s="131"/>
    </row>
    <row r="80" spans="1:11" ht="18.75" customHeight="1">
      <c r="A80" s="2">
        <v>300</v>
      </c>
      <c r="B80" s="125"/>
      <c r="C80" s="132">
        <v>2407</v>
      </c>
      <c r="D80" s="155" t="s">
        <v>137</v>
      </c>
      <c r="E80" s="632"/>
      <c r="F80" s="632"/>
      <c r="G80" s="632"/>
      <c r="H80" s="632"/>
      <c r="I80" s="632"/>
      <c r="J80" s="7">
        <f t="shared" si="0"/>
      </c>
      <c r="K80" s="131"/>
    </row>
    <row r="81" spans="1:11" ht="18.75" customHeight="1">
      <c r="A81" s="2">
        <v>305</v>
      </c>
      <c r="B81" s="125"/>
      <c r="C81" s="132">
        <v>2408</v>
      </c>
      <c r="D81" s="155" t="s">
        <v>421</v>
      </c>
      <c r="E81" s="632"/>
      <c r="F81" s="632"/>
      <c r="G81" s="632"/>
      <c r="H81" s="632"/>
      <c r="I81" s="632"/>
      <c r="J81" s="7">
        <f t="shared" si="0"/>
      </c>
      <c r="K81" s="131"/>
    </row>
    <row r="82" spans="1:11" ht="18.75" customHeight="1">
      <c r="A82" s="2">
        <v>310</v>
      </c>
      <c r="B82" s="125"/>
      <c r="C82" s="132">
        <v>2409</v>
      </c>
      <c r="D82" s="155" t="s">
        <v>422</v>
      </c>
      <c r="E82" s="632"/>
      <c r="F82" s="632"/>
      <c r="G82" s="632"/>
      <c r="H82" s="632"/>
      <c r="I82" s="632"/>
      <c r="J82" s="7">
        <f t="shared" si="0"/>
      </c>
      <c r="K82" s="131"/>
    </row>
    <row r="83" spans="1:11" ht="18.75" customHeight="1">
      <c r="A83" s="2">
        <v>315</v>
      </c>
      <c r="B83" s="125"/>
      <c r="C83" s="132">
        <v>2410</v>
      </c>
      <c r="D83" s="155" t="s">
        <v>423</v>
      </c>
      <c r="E83" s="632"/>
      <c r="F83" s="632"/>
      <c r="G83" s="632"/>
      <c r="H83" s="632"/>
      <c r="I83" s="632"/>
      <c r="J83" s="7">
        <f t="shared" si="0"/>
      </c>
      <c r="K83" s="131"/>
    </row>
    <row r="84" spans="1:11" ht="18.75" customHeight="1">
      <c r="A84" s="2">
        <v>325</v>
      </c>
      <c r="B84" s="125"/>
      <c r="C84" s="132">
        <v>2412</v>
      </c>
      <c r="D84" s="133" t="s">
        <v>424</v>
      </c>
      <c r="E84" s="631">
        <v>0</v>
      </c>
      <c r="F84" s="631">
        <v>0</v>
      </c>
      <c r="G84" s="631">
        <v>0</v>
      </c>
      <c r="H84" s="631">
        <v>0</v>
      </c>
      <c r="I84" s="631">
        <v>0</v>
      </c>
      <c r="J84" s="7">
        <f t="shared" si="0"/>
      </c>
      <c r="K84" s="131"/>
    </row>
    <row r="85" spans="1:11" ht="18.75" customHeight="1">
      <c r="A85" s="2">
        <v>330</v>
      </c>
      <c r="B85" s="125"/>
      <c r="C85" s="132">
        <v>2413</v>
      </c>
      <c r="D85" s="155" t="s">
        <v>425</v>
      </c>
      <c r="E85" s="632"/>
      <c r="F85" s="632"/>
      <c r="G85" s="632"/>
      <c r="H85" s="632"/>
      <c r="I85" s="632"/>
      <c r="J85" s="7">
        <f t="shared" si="0"/>
      </c>
      <c r="K85" s="131"/>
    </row>
    <row r="86" spans="1:11" ht="22.5" customHeight="1">
      <c r="A86" s="18">
        <v>335</v>
      </c>
      <c r="B86" s="125"/>
      <c r="C86" s="132">
        <v>2415</v>
      </c>
      <c r="D86" s="133" t="s">
        <v>426</v>
      </c>
      <c r="E86" s="632"/>
      <c r="F86" s="632"/>
      <c r="G86" s="632"/>
      <c r="H86" s="632"/>
      <c r="I86" s="632"/>
      <c r="J86" s="7">
        <f aca="true" t="shared" si="1" ref="J86:J149">(IF(OR($E86&lt;&gt;0,$F86&lt;&gt;0,$G86&lt;&gt;0,$H86&lt;&gt;0,$I86&lt;&gt;0),$J$2,""))</f>
      </c>
      <c r="K86" s="131"/>
    </row>
    <row r="87" spans="1:11" ht="21" customHeight="1">
      <c r="A87" s="722"/>
      <c r="B87" s="162"/>
      <c r="C87" s="132">
        <v>2417</v>
      </c>
      <c r="D87" s="133" t="s">
        <v>1622</v>
      </c>
      <c r="E87" s="632"/>
      <c r="F87" s="632"/>
      <c r="G87" s="632"/>
      <c r="H87" s="632"/>
      <c r="I87" s="632"/>
      <c r="J87" s="7">
        <f t="shared" si="1"/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427</v>
      </c>
      <c r="E88" s="631">
        <v>0</v>
      </c>
      <c r="F88" s="631">
        <v>0</v>
      </c>
      <c r="G88" s="631">
        <v>0</v>
      </c>
      <c r="H88" s="631">
        <v>0</v>
      </c>
      <c r="I88" s="631">
        <v>0</v>
      </c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428</v>
      </c>
      <c r="E89" s="638"/>
      <c r="F89" s="638"/>
      <c r="G89" s="638"/>
      <c r="H89" s="638"/>
      <c r="I89" s="638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429</v>
      </c>
      <c r="D90" s="124"/>
      <c r="E90" s="634">
        <f>SUM(E91:E92)</f>
        <v>0</v>
      </c>
      <c r="F90" s="634">
        <f>SUM(F91:F92)</f>
        <v>0</v>
      </c>
      <c r="G90" s="634">
        <f>SUM(G91:G92)</f>
        <v>0</v>
      </c>
      <c r="H90" s="634">
        <f>SUM(H91:H92)</f>
        <v>0</v>
      </c>
      <c r="I90" s="634">
        <f>SUM(I91:I92)</f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430</v>
      </c>
      <c r="E91" s="725"/>
      <c r="F91" s="725"/>
      <c r="G91" s="725"/>
      <c r="H91" s="725"/>
      <c r="I91" s="725"/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147</v>
      </c>
      <c r="E92" s="631">
        <v>0</v>
      </c>
      <c r="F92" s="631">
        <v>0</v>
      </c>
      <c r="G92" s="631">
        <v>0</v>
      </c>
      <c r="H92" s="631">
        <v>0</v>
      </c>
      <c r="I92" s="631">
        <v>0</v>
      </c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148</v>
      </c>
      <c r="D93" s="124"/>
      <c r="E93" s="639">
        <v>0</v>
      </c>
      <c r="F93" s="639">
        <v>0</v>
      </c>
      <c r="G93" s="639">
        <v>0</v>
      </c>
      <c r="H93" s="639">
        <v>0</v>
      </c>
      <c r="I93" s="639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149</v>
      </c>
      <c r="D94" s="124"/>
      <c r="E94" s="634">
        <f>SUM(E95:E105)</f>
        <v>261102</v>
      </c>
      <c r="F94" s="635">
        <f>SUM(F95:F105)</f>
        <v>260200</v>
      </c>
      <c r="G94" s="635">
        <f>SUM(G95:G105)</f>
        <v>282000</v>
      </c>
      <c r="H94" s="634">
        <f>SUM(H95:H105)</f>
        <v>282000</v>
      </c>
      <c r="I94" s="635">
        <f>SUM(I95:I105)</f>
        <v>282000</v>
      </c>
      <c r="J94" s="7">
        <f t="shared" si="1"/>
        <v>1</v>
      </c>
      <c r="K94" s="131"/>
    </row>
    <row r="95" spans="1:11" ht="18.75" customHeight="1">
      <c r="A95" s="22">
        <v>380</v>
      </c>
      <c r="B95" s="125"/>
      <c r="C95" s="132">
        <v>2702</v>
      </c>
      <c r="D95" s="133" t="s">
        <v>1731</v>
      </c>
      <c r="E95" s="632"/>
      <c r="F95" s="632"/>
      <c r="G95" s="632"/>
      <c r="H95" s="632"/>
      <c r="I95" s="632"/>
      <c r="J95" s="7">
        <f t="shared" si="1"/>
      </c>
      <c r="K95" s="131"/>
    </row>
    <row r="96" spans="1:11" ht="18.75" customHeight="1">
      <c r="A96" s="22">
        <v>385</v>
      </c>
      <c r="B96" s="125"/>
      <c r="C96" s="132">
        <v>2703</v>
      </c>
      <c r="D96" s="133" t="s">
        <v>150</v>
      </c>
      <c r="E96" s="632"/>
      <c r="F96" s="632"/>
      <c r="G96" s="632"/>
      <c r="H96" s="632"/>
      <c r="I96" s="632"/>
      <c r="J96" s="7">
        <f t="shared" si="1"/>
      </c>
      <c r="K96" s="131"/>
    </row>
    <row r="97" spans="1:11" ht="18.75" customHeight="1">
      <c r="A97" s="22">
        <v>390</v>
      </c>
      <c r="B97" s="165"/>
      <c r="C97" s="132">
        <v>2704</v>
      </c>
      <c r="D97" s="133" t="s">
        <v>151</v>
      </c>
      <c r="E97" s="632">
        <v>24725</v>
      </c>
      <c r="F97" s="632">
        <v>25000</v>
      </c>
      <c r="G97" s="632">
        <v>35000</v>
      </c>
      <c r="H97" s="632">
        <v>35000</v>
      </c>
      <c r="I97" s="632">
        <v>35000</v>
      </c>
      <c r="J97" s="7">
        <f t="shared" si="1"/>
        <v>1</v>
      </c>
      <c r="K97" s="131"/>
    </row>
    <row r="98" spans="1:11" ht="18.75" customHeight="1">
      <c r="A98" s="22">
        <v>395</v>
      </c>
      <c r="B98" s="125"/>
      <c r="C98" s="132">
        <v>2705</v>
      </c>
      <c r="D98" s="133" t="s">
        <v>152</v>
      </c>
      <c r="E98" s="632">
        <v>1520</v>
      </c>
      <c r="F98" s="632">
        <v>1600</v>
      </c>
      <c r="G98" s="632">
        <v>3000</v>
      </c>
      <c r="H98" s="632">
        <v>3000</v>
      </c>
      <c r="I98" s="632">
        <v>3000</v>
      </c>
      <c r="J98" s="7">
        <f t="shared" si="1"/>
        <v>1</v>
      </c>
      <c r="K98" s="131"/>
    </row>
    <row r="99" spans="1:11" ht="18.75" customHeight="1">
      <c r="A99" s="22">
        <v>405</v>
      </c>
      <c r="B99" s="125"/>
      <c r="C99" s="132">
        <v>2707</v>
      </c>
      <c r="D99" s="133" t="s">
        <v>153</v>
      </c>
      <c r="E99" s="632">
        <v>197249</v>
      </c>
      <c r="F99" s="632">
        <v>206600</v>
      </c>
      <c r="G99" s="632">
        <v>215000</v>
      </c>
      <c r="H99" s="632">
        <v>215000</v>
      </c>
      <c r="I99" s="632">
        <v>215000</v>
      </c>
      <c r="J99" s="7">
        <f t="shared" si="1"/>
        <v>1</v>
      </c>
      <c r="K99" s="131"/>
    </row>
    <row r="100" spans="1:11" ht="18.75" customHeight="1">
      <c r="A100" s="22">
        <v>410</v>
      </c>
      <c r="B100" s="143"/>
      <c r="C100" s="132">
        <v>2708</v>
      </c>
      <c r="D100" s="133" t="s">
        <v>434</v>
      </c>
      <c r="E100" s="632"/>
      <c r="F100" s="632"/>
      <c r="G100" s="632"/>
      <c r="H100" s="632"/>
      <c r="I100" s="632"/>
      <c r="J100" s="7">
        <f t="shared" si="1"/>
      </c>
      <c r="K100" s="131"/>
    </row>
    <row r="101" spans="1:11" ht="18.75" customHeight="1">
      <c r="A101" s="22">
        <v>420</v>
      </c>
      <c r="B101" s="125"/>
      <c r="C101" s="132">
        <v>2710</v>
      </c>
      <c r="D101" s="133" t="s">
        <v>435</v>
      </c>
      <c r="E101" s="632">
        <v>9453</v>
      </c>
      <c r="F101" s="632">
        <v>9000</v>
      </c>
      <c r="G101" s="632">
        <v>10000</v>
      </c>
      <c r="H101" s="632">
        <v>10000</v>
      </c>
      <c r="I101" s="632">
        <v>10000</v>
      </c>
      <c r="J101" s="7">
        <f t="shared" si="1"/>
        <v>1</v>
      </c>
      <c r="K101" s="131"/>
    </row>
    <row r="102" spans="1:11" ht="18.75" customHeight="1">
      <c r="A102" s="22">
        <v>425</v>
      </c>
      <c r="B102" s="125"/>
      <c r="C102" s="132">
        <v>2711</v>
      </c>
      <c r="D102" s="133" t="s">
        <v>436</v>
      </c>
      <c r="E102" s="632">
        <v>14643</v>
      </c>
      <c r="F102" s="632">
        <v>17000</v>
      </c>
      <c r="G102" s="632">
        <v>18000</v>
      </c>
      <c r="H102" s="632">
        <v>18000</v>
      </c>
      <c r="I102" s="632">
        <v>18000</v>
      </c>
      <c r="J102" s="7">
        <f t="shared" si="1"/>
        <v>1</v>
      </c>
      <c r="K102" s="131"/>
    </row>
    <row r="103" spans="1:11" ht="18.75" customHeight="1">
      <c r="A103" s="22">
        <v>430</v>
      </c>
      <c r="B103" s="125"/>
      <c r="C103" s="132">
        <v>2715</v>
      </c>
      <c r="D103" s="133" t="s">
        <v>437</v>
      </c>
      <c r="E103" s="632"/>
      <c r="F103" s="632"/>
      <c r="G103" s="632"/>
      <c r="H103" s="632"/>
      <c r="I103" s="632"/>
      <c r="J103" s="7">
        <f t="shared" si="1"/>
      </c>
      <c r="K103" s="131"/>
    </row>
    <row r="104" spans="1:11" ht="18.75" customHeight="1">
      <c r="A104" s="23">
        <v>436</v>
      </c>
      <c r="B104" s="125"/>
      <c r="C104" s="132">
        <v>2717</v>
      </c>
      <c r="D104" s="166" t="s">
        <v>438</v>
      </c>
      <c r="E104" s="632">
        <v>0</v>
      </c>
      <c r="F104" s="632"/>
      <c r="G104" s="632"/>
      <c r="H104" s="632"/>
      <c r="I104" s="632"/>
      <c r="J104" s="7">
        <f t="shared" si="1"/>
      </c>
      <c r="K104" s="131"/>
    </row>
    <row r="105" spans="1:11" ht="18.75" customHeight="1">
      <c r="A105" s="22">
        <v>440</v>
      </c>
      <c r="B105" s="125"/>
      <c r="C105" s="151">
        <v>2729</v>
      </c>
      <c r="D105" s="167" t="s">
        <v>439</v>
      </c>
      <c r="E105" s="638">
        <v>13512</v>
      </c>
      <c r="F105" s="638">
        <v>1000</v>
      </c>
      <c r="G105" s="638">
        <v>1000</v>
      </c>
      <c r="H105" s="638">
        <v>1000</v>
      </c>
      <c r="I105" s="638">
        <v>1000</v>
      </c>
      <c r="J105" s="7">
        <f t="shared" si="1"/>
        <v>1</v>
      </c>
      <c r="K105" s="131"/>
    </row>
    <row r="106" spans="1:11" s="14" customFormat="1" ht="18.75" customHeight="1">
      <c r="A106" s="21">
        <v>445</v>
      </c>
      <c r="B106" s="142">
        <v>2800</v>
      </c>
      <c r="C106" s="124" t="s">
        <v>440</v>
      </c>
      <c r="D106" s="124"/>
      <c r="E106" s="634">
        <f>+E107+E108+E109</f>
        <v>21887</v>
      </c>
      <c r="F106" s="635">
        <f>+F107+F108+F109</f>
        <v>25000</v>
      </c>
      <c r="G106" s="635">
        <f>+G107+G108+G109</f>
        <v>25000</v>
      </c>
      <c r="H106" s="634">
        <f>+H107+H108+H109</f>
        <v>25000</v>
      </c>
      <c r="I106" s="635">
        <f>+I107+I108+I109</f>
        <v>25000</v>
      </c>
      <c r="J106" s="7">
        <f t="shared" si="1"/>
        <v>1</v>
      </c>
      <c r="K106" s="131"/>
    </row>
    <row r="107" spans="1:11" ht="32.25" customHeight="1">
      <c r="A107" s="22">
        <v>450</v>
      </c>
      <c r="B107" s="125"/>
      <c r="C107" s="126">
        <v>2801</v>
      </c>
      <c r="D107" s="158" t="s">
        <v>441</v>
      </c>
      <c r="E107" s="637"/>
      <c r="F107" s="637"/>
      <c r="G107" s="637"/>
      <c r="H107" s="637"/>
      <c r="I107" s="637"/>
      <c r="J107" s="7">
        <f t="shared" si="1"/>
      </c>
      <c r="K107" s="131"/>
    </row>
    <row r="108" spans="1:11" ht="18.75" customHeight="1">
      <c r="A108" s="22">
        <v>455</v>
      </c>
      <c r="B108" s="125"/>
      <c r="C108" s="132">
        <v>2802</v>
      </c>
      <c r="D108" s="161" t="s">
        <v>442</v>
      </c>
      <c r="E108" s="632"/>
      <c r="F108" s="632"/>
      <c r="G108" s="632"/>
      <c r="H108" s="632"/>
      <c r="I108" s="632"/>
      <c r="J108" s="7">
        <f t="shared" si="1"/>
      </c>
      <c r="K108" s="131"/>
    </row>
    <row r="109" spans="1:11" ht="18.75" customHeight="1">
      <c r="A109" s="22">
        <v>455</v>
      </c>
      <c r="B109" s="125"/>
      <c r="C109" s="151">
        <v>2809</v>
      </c>
      <c r="D109" s="159" t="s">
        <v>221</v>
      </c>
      <c r="E109" s="638">
        <v>21887</v>
      </c>
      <c r="F109" s="638">
        <v>25000</v>
      </c>
      <c r="G109" s="638">
        <v>25000</v>
      </c>
      <c r="H109" s="638">
        <v>25000</v>
      </c>
      <c r="I109" s="638">
        <v>25000</v>
      </c>
      <c r="J109" s="7">
        <f t="shared" si="1"/>
        <v>1</v>
      </c>
      <c r="K109" s="131"/>
    </row>
    <row r="110" spans="1:11" s="14" customFormat="1" ht="18.75" customHeight="1">
      <c r="A110" s="21">
        <v>470</v>
      </c>
      <c r="B110" s="142">
        <v>3600</v>
      </c>
      <c r="C110" s="124" t="s">
        <v>720</v>
      </c>
      <c r="D110" s="124"/>
      <c r="E110" s="634">
        <f>SUM(E111:E118)</f>
        <v>400</v>
      </c>
      <c r="F110" s="635">
        <f>SUM(F111:F118)</f>
        <v>500</v>
      </c>
      <c r="G110" s="635">
        <f>SUM(G111:G118)</f>
        <v>1000</v>
      </c>
      <c r="H110" s="634">
        <f>SUM(H111:H118)</f>
        <v>1000</v>
      </c>
      <c r="I110" s="635">
        <f>SUM(I111:I118)</f>
        <v>1000</v>
      </c>
      <c r="J110" s="7">
        <f t="shared" si="1"/>
        <v>1</v>
      </c>
      <c r="K110" s="131"/>
    </row>
    <row r="111" spans="1:11" ht="18.75" customHeight="1">
      <c r="A111" s="22">
        <v>475</v>
      </c>
      <c r="B111" s="125"/>
      <c r="C111" s="126">
        <v>3601</v>
      </c>
      <c r="D111" s="158" t="s">
        <v>443</v>
      </c>
      <c r="E111" s="637"/>
      <c r="F111" s="637"/>
      <c r="G111" s="637"/>
      <c r="H111" s="637"/>
      <c r="I111" s="637"/>
      <c r="J111" s="7">
        <f t="shared" si="1"/>
      </c>
      <c r="K111" s="131"/>
    </row>
    <row r="112" spans="1:11" ht="18.75" customHeight="1">
      <c r="A112" s="22"/>
      <c r="B112" s="125"/>
      <c r="C112" s="132">
        <v>3605</v>
      </c>
      <c r="D112" s="133" t="s">
        <v>1646</v>
      </c>
      <c r="E112" s="631">
        <v>0</v>
      </c>
      <c r="F112" s="631">
        <v>0</v>
      </c>
      <c r="G112" s="631">
        <v>0</v>
      </c>
      <c r="H112" s="631">
        <v>0</v>
      </c>
      <c r="I112" s="631">
        <v>0</v>
      </c>
      <c r="J112" s="7">
        <f t="shared" si="1"/>
      </c>
      <c r="K112" s="131"/>
    </row>
    <row r="113" spans="1:11" ht="18.75" customHeight="1">
      <c r="A113" s="22"/>
      <c r="B113" s="125"/>
      <c r="C113" s="132">
        <v>3608</v>
      </c>
      <c r="D113" s="133" t="s">
        <v>1623</v>
      </c>
      <c r="E113" s="631">
        <v>0</v>
      </c>
      <c r="F113" s="631">
        <v>0</v>
      </c>
      <c r="G113" s="631">
        <v>0</v>
      </c>
      <c r="H113" s="631">
        <v>0</v>
      </c>
      <c r="I113" s="631">
        <v>0</v>
      </c>
      <c r="J113" s="7">
        <f t="shared" si="1"/>
      </c>
      <c r="K113" s="131"/>
    </row>
    <row r="114" spans="1:11" ht="18.75" customHeight="1">
      <c r="A114" s="22"/>
      <c r="B114" s="125"/>
      <c r="C114" s="132">
        <v>3610</v>
      </c>
      <c r="D114" s="133" t="s">
        <v>721</v>
      </c>
      <c r="E114" s="632"/>
      <c r="F114" s="632"/>
      <c r="G114" s="632"/>
      <c r="H114" s="632"/>
      <c r="I114" s="632"/>
      <c r="J114" s="7">
        <f t="shared" si="1"/>
      </c>
      <c r="K114" s="131"/>
    </row>
    <row r="115" spans="1:11" ht="18.75" customHeight="1">
      <c r="A115" s="22">
        <v>480</v>
      </c>
      <c r="B115" s="125"/>
      <c r="C115" s="132">
        <v>3611</v>
      </c>
      <c r="D115" s="133" t="s">
        <v>444</v>
      </c>
      <c r="E115" s="632"/>
      <c r="F115" s="632"/>
      <c r="G115" s="632"/>
      <c r="H115" s="632"/>
      <c r="I115" s="632"/>
      <c r="J115" s="7">
        <f t="shared" si="1"/>
      </c>
      <c r="K115" s="131"/>
    </row>
    <row r="116" spans="1:11" ht="18.75" customHeight="1">
      <c r="A116" s="22">
        <v>485</v>
      </c>
      <c r="B116" s="125"/>
      <c r="C116" s="132">
        <v>3612</v>
      </c>
      <c r="D116" s="133" t="s">
        <v>445</v>
      </c>
      <c r="E116" s="632"/>
      <c r="F116" s="632"/>
      <c r="G116" s="632"/>
      <c r="H116" s="632"/>
      <c r="I116" s="632"/>
      <c r="J116" s="7">
        <f t="shared" si="1"/>
      </c>
      <c r="K116" s="131"/>
    </row>
    <row r="117" spans="1:11" s="16" customFormat="1" ht="18.75" customHeight="1">
      <c r="A117" s="24"/>
      <c r="B117" s="125"/>
      <c r="C117" s="132">
        <v>3618</v>
      </c>
      <c r="D117" s="133" t="s">
        <v>749</v>
      </c>
      <c r="E117" s="632"/>
      <c r="F117" s="632"/>
      <c r="G117" s="632"/>
      <c r="H117" s="632"/>
      <c r="I117" s="632"/>
      <c r="J117" s="7">
        <f t="shared" si="1"/>
      </c>
      <c r="K117" s="131"/>
    </row>
    <row r="118" spans="1:11" ht="18.75" customHeight="1">
      <c r="A118" s="22">
        <v>490</v>
      </c>
      <c r="B118" s="125"/>
      <c r="C118" s="138">
        <v>3619</v>
      </c>
      <c r="D118" s="167" t="s">
        <v>446</v>
      </c>
      <c r="E118" s="638">
        <v>400</v>
      </c>
      <c r="F118" s="638">
        <v>500</v>
      </c>
      <c r="G118" s="638">
        <v>1000</v>
      </c>
      <c r="H118" s="638">
        <v>1000</v>
      </c>
      <c r="I118" s="638">
        <v>1000</v>
      </c>
      <c r="J118" s="7">
        <f t="shared" si="1"/>
        <v>1</v>
      </c>
      <c r="K118" s="131"/>
    </row>
    <row r="119" spans="1:11" s="14" customFormat="1" ht="18.75" customHeight="1">
      <c r="A119" s="21">
        <v>495</v>
      </c>
      <c r="B119" s="142">
        <v>3700</v>
      </c>
      <c r="C119" s="124" t="s">
        <v>447</v>
      </c>
      <c r="D119" s="124"/>
      <c r="E119" s="634">
        <f>SUM(E120:E122)</f>
        <v>-826</v>
      </c>
      <c r="F119" s="635">
        <f>SUM(F120:F122)</f>
        <v>0</v>
      </c>
      <c r="G119" s="635">
        <f>SUM(G120:G122)</f>
        <v>0</v>
      </c>
      <c r="H119" s="634">
        <f>SUM(H120:H122)</f>
        <v>0</v>
      </c>
      <c r="I119" s="635">
        <f>SUM(I120:I122)</f>
        <v>0</v>
      </c>
      <c r="J119" s="7">
        <f t="shared" si="1"/>
        <v>1</v>
      </c>
      <c r="K119" s="131"/>
    </row>
    <row r="120" spans="1:11" ht="18.75" customHeight="1">
      <c r="A120" s="22">
        <v>500</v>
      </c>
      <c r="B120" s="125"/>
      <c r="C120" s="126">
        <v>3701</v>
      </c>
      <c r="D120" s="127" t="s">
        <v>448</v>
      </c>
      <c r="E120" s="637"/>
      <c r="F120" s="637"/>
      <c r="G120" s="637"/>
      <c r="H120" s="637"/>
      <c r="I120" s="637"/>
      <c r="J120" s="7">
        <f t="shared" si="1"/>
      </c>
      <c r="K120" s="131"/>
    </row>
    <row r="121" spans="1:11" ht="18.75" customHeight="1">
      <c r="A121" s="22">
        <v>505</v>
      </c>
      <c r="B121" s="125"/>
      <c r="C121" s="132">
        <v>3702</v>
      </c>
      <c r="D121" s="133" t="s">
        <v>449</v>
      </c>
      <c r="E121" s="632">
        <v>-826</v>
      </c>
      <c r="F121" s="632"/>
      <c r="G121" s="632"/>
      <c r="H121" s="632"/>
      <c r="I121" s="632"/>
      <c r="J121" s="7">
        <f t="shared" si="1"/>
        <v>1</v>
      </c>
      <c r="K121" s="131"/>
    </row>
    <row r="122" spans="1:11" ht="18.75" customHeight="1">
      <c r="A122" s="22">
        <v>510</v>
      </c>
      <c r="B122" s="125"/>
      <c r="C122" s="151">
        <v>3709</v>
      </c>
      <c r="D122" s="157" t="s">
        <v>450</v>
      </c>
      <c r="E122" s="638"/>
      <c r="F122" s="638"/>
      <c r="G122" s="638"/>
      <c r="H122" s="638"/>
      <c r="I122" s="638"/>
      <c r="J122" s="7">
        <f t="shared" si="1"/>
      </c>
      <c r="K122" s="131"/>
    </row>
    <row r="123" spans="1:11" s="26" customFormat="1" ht="18.75" customHeight="1">
      <c r="A123" s="25">
        <v>515</v>
      </c>
      <c r="B123" s="142">
        <v>4000</v>
      </c>
      <c r="C123" s="124" t="s">
        <v>750</v>
      </c>
      <c r="D123" s="124"/>
      <c r="E123" s="634">
        <f>SUM(E124:E134)</f>
        <v>12829</v>
      </c>
      <c r="F123" s="635">
        <f>SUM(F124:F134)</f>
        <v>500</v>
      </c>
      <c r="G123" s="635">
        <f>SUM(G124:G134)</f>
        <v>46136</v>
      </c>
      <c r="H123" s="634">
        <f>SUM(H124:H134)</f>
        <v>46136</v>
      </c>
      <c r="I123" s="635">
        <f>SUM(I124:I134)</f>
        <v>46136</v>
      </c>
      <c r="J123" s="7">
        <f t="shared" si="1"/>
        <v>1</v>
      </c>
      <c r="K123" s="131"/>
    </row>
    <row r="124" spans="1:11" s="29" customFormat="1" ht="18.75" customHeight="1">
      <c r="A124" s="27">
        <v>516</v>
      </c>
      <c r="B124" s="125"/>
      <c r="C124" s="126">
        <v>4021</v>
      </c>
      <c r="D124" s="168" t="s">
        <v>451</v>
      </c>
      <c r="E124" s="637">
        <v>0</v>
      </c>
      <c r="F124" s="637"/>
      <c r="G124" s="637"/>
      <c r="H124" s="637"/>
      <c r="I124" s="637"/>
      <c r="J124" s="7">
        <f t="shared" si="1"/>
      </c>
      <c r="K124" s="131"/>
    </row>
    <row r="125" spans="1:11" s="29" customFormat="1" ht="18.75" customHeight="1">
      <c r="A125" s="27">
        <v>517</v>
      </c>
      <c r="B125" s="125"/>
      <c r="C125" s="132">
        <v>4022</v>
      </c>
      <c r="D125" s="169" t="s">
        <v>618</v>
      </c>
      <c r="E125" s="632"/>
      <c r="F125" s="632"/>
      <c r="G125" s="632"/>
      <c r="H125" s="632"/>
      <c r="I125" s="632"/>
      <c r="J125" s="7">
        <f t="shared" si="1"/>
      </c>
      <c r="K125" s="131"/>
    </row>
    <row r="126" spans="1:11" s="29" customFormat="1" ht="18.75" customHeight="1">
      <c r="A126" s="27">
        <v>518</v>
      </c>
      <c r="B126" s="125"/>
      <c r="C126" s="132">
        <v>4023</v>
      </c>
      <c r="D126" s="169" t="s">
        <v>619</v>
      </c>
      <c r="E126" s="632"/>
      <c r="F126" s="632"/>
      <c r="G126" s="632"/>
      <c r="H126" s="632"/>
      <c r="I126" s="632"/>
      <c r="J126" s="7">
        <f t="shared" si="1"/>
      </c>
      <c r="K126" s="131"/>
    </row>
    <row r="127" spans="1:11" s="29" customFormat="1" ht="15.75" customHeight="1">
      <c r="A127" s="27">
        <v>519</v>
      </c>
      <c r="B127" s="125"/>
      <c r="C127" s="132">
        <v>4024</v>
      </c>
      <c r="D127" s="169" t="s">
        <v>620</v>
      </c>
      <c r="E127" s="632"/>
      <c r="F127" s="632"/>
      <c r="G127" s="632"/>
      <c r="H127" s="632"/>
      <c r="I127" s="632"/>
      <c r="J127" s="7">
        <f t="shared" si="1"/>
      </c>
      <c r="K127" s="131"/>
    </row>
    <row r="128" spans="1:11" s="29" customFormat="1" ht="15.75" customHeight="1">
      <c r="A128" s="27">
        <v>520</v>
      </c>
      <c r="B128" s="125"/>
      <c r="C128" s="132">
        <v>4025</v>
      </c>
      <c r="D128" s="169" t="s">
        <v>621</v>
      </c>
      <c r="E128" s="632"/>
      <c r="F128" s="632"/>
      <c r="G128" s="632"/>
      <c r="H128" s="632"/>
      <c r="I128" s="632"/>
      <c r="J128" s="7">
        <f t="shared" si="1"/>
      </c>
      <c r="K128" s="131"/>
    </row>
    <row r="129" spans="1:11" s="29" customFormat="1" ht="15.75" customHeight="1">
      <c r="A129" s="27">
        <v>521</v>
      </c>
      <c r="B129" s="125"/>
      <c r="C129" s="132">
        <v>4026</v>
      </c>
      <c r="D129" s="169" t="s">
        <v>622</v>
      </c>
      <c r="E129" s="632"/>
      <c r="F129" s="632"/>
      <c r="G129" s="632"/>
      <c r="H129" s="632"/>
      <c r="I129" s="632"/>
      <c r="J129" s="7">
        <f t="shared" si="1"/>
      </c>
      <c r="K129" s="131"/>
    </row>
    <row r="130" spans="1:11" s="29" customFormat="1" ht="15.75" customHeight="1">
      <c r="A130" s="27">
        <v>522</v>
      </c>
      <c r="B130" s="125"/>
      <c r="C130" s="132">
        <v>4029</v>
      </c>
      <c r="D130" s="169" t="s">
        <v>623</v>
      </c>
      <c r="E130" s="632"/>
      <c r="F130" s="632"/>
      <c r="G130" s="632"/>
      <c r="H130" s="632"/>
      <c r="I130" s="632"/>
      <c r="J130" s="7">
        <f t="shared" si="1"/>
      </c>
      <c r="K130" s="131"/>
    </row>
    <row r="131" spans="1:41" s="34" customFormat="1" ht="15.75" customHeight="1">
      <c r="A131" s="27">
        <v>523</v>
      </c>
      <c r="B131" s="125"/>
      <c r="C131" s="132">
        <v>4030</v>
      </c>
      <c r="D131" s="169" t="s">
        <v>624</v>
      </c>
      <c r="E131" s="632">
        <v>451</v>
      </c>
      <c r="F131" s="632">
        <v>500</v>
      </c>
      <c r="G131" s="632">
        <v>500</v>
      </c>
      <c r="H131" s="632">
        <v>500</v>
      </c>
      <c r="I131" s="632">
        <v>500</v>
      </c>
      <c r="J131" s="7">
        <f t="shared" si="1"/>
        <v>1</v>
      </c>
      <c r="K131" s="131"/>
      <c r="L131" s="30"/>
      <c r="M131" s="31"/>
      <c r="N131" s="31"/>
      <c r="O131" s="30"/>
      <c r="P131" s="31"/>
      <c r="Q131" s="31"/>
      <c r="R131" s="30"/>
      <c r="S131" s="31"/>
      <c r="T131" s="31"/>
      <c r="U131" s="30"/>
      <c r="V131" s="31"/>
      <c r="W131" s="31"/>
      <c r="X131" s="33"/>
      <c r="Y131" s="31"/>
      <c r="Z131" s="31"/>
      <c r="AA131" s="30"/>
      <c r="AB131" s="31"/>
      <c r="AC131" s="31"/>
      <c r="AD131" s="30"/>
      <c r="AE131" s="31"/>
      <c r="AF131" s="30"/>
      <c r="AG131" s="33"/>
      <c r="AH131" s="30"/>
      <c r="AI131" s="30"/>
      <c r="AJ131" s="31"/>
      <c r="AK131" s="31"/>
      <c r="AL131" s="30"/>
      <c r="AM131" s="31"/>
      <c r="AO131" s="31"/>
    </row>
    <row r="132" spans="1:41" s="34" customFormat="1" ht="15.75" customHeight="1">
      <c r="A132" s="27">
        <v>523</v>
      </c>
      <c r="B132" s="125"/>
      <c r="C132" s="132">
        <v>4039</v>
      </c>
      <c r="D132" s="169" t="s">
        <v>222</v>
      </c>
      <c r="E132" s="632"/>
      <c r="F132" s="632"/>
      <c r="G132" s="632"/>
      <c r="H132" s="632"/>
      <c r="I132" s="632"/>
      <c r="J132" s="7">
        <f t="shared" si="1"/>
      </c>
      <c r="K132" s="131"/>
      <c r="L132" s="30"/>
      <c r="M132" s="31"/>
      <c r="N132" s="31"/>
      <c r="O132" s="30"/>
      <c r="P132" s="31"/>
      <c r="Q132" s="31"/>
      <c r="R132" s="30"/>
      <c r="S132" s="31"/>
      <c r="T132" s="31"/>
      <c r="U132" s="30"/>
      <c r="V132" s="31"/>
      <c r="W132" s="31"/>
      <c r="X132" s="33"/>
      <c r="Y132" s="31"/>
      <c r="Z132" s="31"/>
      <c r="AA132" s="30"/>
      <c r="AB132" s="31"/>
      <c r="AC132" s="31"/>
      <c r="AD132" s="30"/>
      <c r="AE132" s="31"/>
      <c r="AF132" s="30"/>
      <c r="AG132" s="33"/>
      <c r="AH132" s="30"/>
      <c r="AI132" s="30"/>
      <c r="AJ132" s="31"/>
      <c r="AK132" s="31"/>
      <c r="AL132" s="30"/>
      <c r="AM132" s="31"/>
      <c r="AO132" s="31"/>
    </row>
    <row r="133" spans="1:41" s="34" customFormat="1" ht="15.75" customHeight="1">
      <c r="A133" s="27">
        <v>524</v>
      </c>
      <c r="B133" s="125"/>
      <c r="C133" s="132">
        <v>4040</v>
      </c>
      <c r="D133" s="169" t="s">
        <v>625</v>
      </c>
      <c r="E133" s="632">
        <v>12378</v>
      </c>
      <c r="F133" s="632">
        <v>0</v>
      </c>
      <c r="G133" s="632">
        <v>45636</v>
      </c>
      <c r="H133" s="632">
        <v>45636</v>
      </c>
      <c r="I133" s="632">
        <v>45636</v>
      </c>
      <c r="J133" s="7">
        <f t="shared" si="1"/>
        <v>1</v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526</v>
      </c>
      <c r="B134" s="125"/>
      <c r="C134" s="138">
        <v>4072</v>
      </c>
      <c r="D134" s="170" t="s">
        <v>626</v>
      </c>
      <c r="E134" s="638"/>
      <c r="F134" s="638"/>
      <c r="G134" s="638"/>
      <c r="H134" s="638"/>
      <c r="I134" s="638"/>
      <c r="J134" s="7">
        <f t="shared" si="1"/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11" s="14" customFormat="1" ht="18.75" customHeight="1">
      <c r="A135" s="21">
        <v>540</v>
      </c>
      <c r="B135" s="142">
        <v>4100</v>
      </c>
      <c r="C135" s="124" t="s">
        <v>627</v>
      </c>
      <c r="D135" s="124"/>
      <c r="E135" s="640">
        <v>1838</v>
      </c>
      <c r="F135" s="640">
        <v>1900</v>
      </c>
      <c r="G135" s="640">
        <v>1900</v>
      </c>
      <c r="H135" s="640">
        <v>1900</v>
      </c>
      <c r="I135" s="640">
        <v>1900</v>
      </c>
      <c r="J135" s="7">
        <f t="shared" si="1"/>
        <v>1</v>
      </c>
      <c r="K135" s="131"/>
    </row>
    <row r="136" spans="1:11" s="14" customFormat="1" ht="18.75" customHeight="1">
      <c r="A136" s="21">
        <v>550</v>
      </c>
      <c r="B136" s="142">
        <v>4200</v>
      </c>
      <c r="C136" s="124" t="s">
        <v>628</v>
      </c>
      <c r="D136" s="124"/>
      <c r="E136" s="639">
        <v>0</v>
      </c>
      <c r="F136" s="639">
        <v>0</v>
      </c>
      <c r="G136" s="639">
        <v>0</v>
      </c>
      <c r="H136" s="639">
        <v>0</v>
      </c>
      <c r="I136" s="639">
        <v>0</v>
      </c>
      <c r="J136" s="7">
        <f t="shared" si="1"/>
      </c>
      <c r="K136" s="131"/>
    </row>
    <row r="137" spans="1:11" s="14" customFormat="1" ht="18.75" customHeight="1">
      <c r="A137" s="21">
        <v>560</v>
      </c>
      <c r="B137" s="142">
        <v>4500</v>
      </c>
      <c r="C137" s="124" t="s">
        <v>287</v>
      </c>
      <c r="D137" s="124"/>
      <c r="E137" s="634">
        <f>SUM(E138:E139)</f>
        <v>0</v>
      </c>
      <c r="F137" s="635">
        <f>SUM(F138:F139)</f>
        <v>0</v>
      </c>
      <c r="G137" s="635">
        <f>SUM(G138:G139)</f>
        <v>0</v>
      </c>
      <c r="H137" s="634">
        <f>SUM(H138:H139)</f>
        <v>0</v>
      </c>
      <c r="I137" s="635">
        <f>SUM(I138:I139)</f>
        <v>0</v>
      </c>
      <c r="J137" s="7">
        <f t="shared" si="1"/>
      </c>
      <c r="K137" s="131"/>
    </row>
    <row r="138" spans="1:11" ht="18.75" customHeight="1">
      <c r="A138" s="22">
        <v>565</v>
      </c>
      <c r="B138" s="125"/>
      <c r="C138" s="126">
        <v>4501</v>
      </c>
      <c r="D138" s="171" t="s">
        <v>288</v>
      </c>
      <c r="E138" s="637"/>
      <c r="F138" s="637"/>
      <c r="G138" s="637"/>
      <c r="H138" s="637"/>
      <c r="I138" s="637"/>
      <c r="J138" s="7">
        <f t="shared" si="1"/>
      </c>
      <c r="K138" s="131"/>
    </row>
    <row r="139" spans="1:11" ht="18.75" customHeight="1">
      <c r="A139" s="22">
        <v>570</v>
      </c>
      <c r="B139" s="125"/>
      <c r="C139" s="138">
        <v>4503</v>
      </c>
      <c r="D139" s="172" t="s">
        <v>289</v>
      </c>
      <c r="E139" s="638"/>
      <c r="F139" s="638"/>
      <c r="G139" s="638"/>
      <c r="H139" s="638"/>
      <c r="I139" s="638"/>
      <c r="J139" s="7">
        <f t="shared" si="1"/>
      </c>
      <c r="K139" s="131"/>
    </row>
    <row r="140" spans="1:11" s="14" customFormat="1" ht="18.75" customHeight="1">
      <c r="A140" s="21">
        <v>575</v>
      </c>
      <c r="B140" s="142">
        <v>4600</v>
      </c>
      <c r="C140" s="124" t="s">
        <v>290</v>
      </c>
      <c r="D140" s="124"/>
      <c r="E140" s="634">
        <f>SUM(E141:E148)</f>
        <v>0</v>
      </c>
      <c r="F140" s="635">
        <f>SUM(F141:F148)</f>
        <v>0</v>
      </c>
      <c r="G140" s="635">
        <f>SUM(G141:G148)</f>
        <v>0</v>
      </c>
      <c r="H140" s="634">
        <f>SUM(H141:H148)</f>
        <v>0</v>
      </c>
      <c r="I140" s="635">
        <f>SUM(I141:I148)</f>
        <v>0</v>
      </c>
      <c r="J140" s="7">
        <f t="shared" si="1"/>
      </c>
      <c r="K140" s="131"/>
    </row>
    <row r="141" spans="1:11" ht="18.75" customHeight="1">
      <c r="A141" s="22">
        <v>580</v>
      </c>
      <c r="B141" s="125"/>
      <c r="C141" s="126">
        <v>4610</v>
      </c>
      <c r="D141" s="173" t="s">
        <v>751</v>
      </c>
      <c r="E141" s="637"/>
      <c r="F141" s="637"/>
      <c r="G141" s="637"/>
      <c r="H141" s="637"/>
      <c r="I141" s="637"/>
      <c r="J141" s="7">
        <f t="shared" si="1"/>
      </c>
      <c r="K141" s="131"/>
    </row>
    <row r="142" spans="1:11" ht="18.75" customHeight="1">
      <c r="A142" s="22">
        <v>585</v>
      </c>
      <c r="B142" s="125"/>
      <c r="C142" s="132">
        <v>4620</v>
      </c>
      <c r="D142" s="166" t="s">
        <v>752</v>
      </c>
      <c r="E142" s="632"/>
      <c r="F142" s="632"/>
      <c r="G142" s="632"/>
      <c r="H142" s="632"/>
      <c r="I142" s="632"/>
      <c r="J142" s="7">
        <f t="shared" si="1"/>
      </c>
      <c r="K142" s="131"/>
    </row>
    <row r="143" spans="1:11" ht="18.75" customHeight="1">
      <c r="A143" s="22">
        <v>590</v>
      </c>
      <c r="B143" s="125"/>
      <c r="C143" s="132">
        <v>4630</v>
      </c>
      <c r="D143" s="166" t="s">
        <v>753</v>
      </c>
      <c r="E143" s="632"/>
      <c r="F143" s="632"/>
      <c r="G143" s="632"/>
      <c r="H143" s="632"/>
      <c r="I143" s="632"/>
      <c r="J143" s="7">
        <f t="shared" si="1"/>
      </c>
      <c r="K143" s="131"/>
    </row>
    <row r="144" spans="1:11" ht="18.75" customHeight="1">
      <c r="A144" s="22">
        <v>595</v>
      </c>
      <c r="B144" s="125"/>
      <c r="C144" s="132">
        <v>4640</v>
      </c>
      <c r="D144" s="166" t="s">
        <v>754</v>
      </c>
      <c r="E144" s="632"/>
      <c r="F144" s="632"/>
      <c r="G144" s="632"/>
      <c r="H144" s="632"/>
      <c r="I144" s="632"/>
      <c r="J144" s="7">
        <f t="shared" si="1"/>
      </c>
      <c r="K144" s="131"/>
    </row>
    <row r="145" spans="1:11" ht="18.75" customHeight="1">
      <c r="A145" s="22">
        <v>600</v>
      </c>
      <c r="B145" s="125"/>
      <c r="C145" s="132">
        <v>4650</v>
      </c>
      <c r="D145" s="166" t="s">
        <v>755</v>
      </c>
      <c r="E145" s="632"/>
      <c r="F145" s="632"/>
      <c r="G145" s="632"/>
      <c r="H145" s="632"/>
      <c r="I145" s="632"/>
      <c r="J145" s="7">
        <f t="shared" si="1"/>
      </c>
      <c r="K145" s="131"/>
    </row>
    <row r="146" spans="1:11" ht="18.75" customHeight="1">
      <c r="A146" s="22">
        <v>605</v>
      </c>
      <c r="B146" s="125"/>
      <c r="C146" s="132">
        <v>4660</v>
      </c>
      <c r="D146" s="166" t="s">
        <v>756</v>
      </c>
      <c r="E146" s="632"/>
      <c r="F146" s="632"/>
      <c r="G146" s="632"/>
      <c r="H146" s="632"/>
      <c r="I146" s="632"/>
      <c r="J146" s="7">
        <f t="shared" si="1"/>
      </c>
      <c r="K146" s="131"/>
    </row>
    <row r="147" spans="1:11" ht="18.75" customHeight="1">
      <c r="A147" s="22">
        <v>610</v>
      </c>
      <c r="B147" s="125"/>
      <c r="C147" s="132">
        <v>4670</v>
      </c>
      <c r="D147" s="166" t="s">
        <v>757</v>
      </c>
      <c r="E147" s="632"/>
      <c r="F147" s="632"/>
      <c r="G147" s="632"/>
      <c r="H147" s="632"/>
      <c r="I147" s="632"/>
      <c r="J147" s="7">
        <f t="shared" si="1"/>
      </c>
      <c r="K147" s="131"/>
    </row>
    <row r="148" spans="1:11" ht="18.75" customHeight="1">
      <c r="A148" s="22">
        <v>615</v>
      </c>
      <c r="B148" s="125"/>
      <c r="C148" s="138">
        <v>4680</v>
      </c>
      <c r="D148" s="174" t="s">
        <v>758</v>
      </c>
      <c r="E148" s="638"/>
      <c r="F148" s="638"/>
      <c r="G148" s="638"/>
      <c r="H148" s="638"/>
      <c r="I148" s="638"/>
      <c r="J148" s="7">
        <f t="shared" si="1"/>
      </c>
      <c r="K148" s="131"/>
    </row>
    <row r="149" spans="1:11" s="14" customFormat="1" ht="18.75" customHeight="1">
      <c r="A149" s="21">
        <v>575</v>
      </c>
      <c r="B149" s="142">
        <v>4700</v>
      </c>
      <c r="C149" s="124" t="s">
        <v>1607</v>
      </c>
      <c r="D149" s="124"/>
      <c r="E149" s="634">
        <f>SUM(E150:E157)</f>
        <v>0</v>
      </c>
      <c r="F149" s="635">
        <f>SUM(F150:F157)</f>
        <v>0</v>
      </c>
      <c r="G149" s="635">
        <f>SUM(G150:G157)</f>
        <v>0</v>
      </c>
      <c r="H149" s="634">
        <f>SUM(H150:H157)</f>
        <v>0</v>
      </c>
      <c r="I149" s="635">
        <f>SUM(I150:I157)</f>
        <v>0</v>
      </c>
      <c r="J149" s="7">
        <f t="shared" si="1"/>
      </c>
      <c r="K149" s="131"/>
    </row>
    <row r="150" spans="1:11" ht="30">
      <c r="A150" s="22">
        <v>580</v>
      </c>
      <c r="B150" s="125"/>
      <c r="C150" s="126">
        <v>4743</v>
      </c>
      <c r="D150" s="173" t="s">
        <v>1608</v>
      </c>
      <c r="E150" s="637"/>
      <c r="F150" s="637"/>
      <c r="G150" s="637"/>
      <c r="H150" s="637"/>
      <c r="I150" s="637"/>
      <c r="J150" s="7">
        <f aca="true" t="shared" si="2" ref="J150:J166">(IF(OR($E150&lt;&gt;0,$F150&lt;&gt;0,$G150&lt;&gt;0,$H150&lt;&gt;0,$I150&lt;&gt;0),$J$2,""))</f>
      </c>
      <c r="K150" s="131"/>
    </row>
    <row r="151" spans="1:11" ht="30">
      <c r="A151" s="22">
        <v>585</v>
      </c>
      <c r="B151" s="125"/>
      <c r="C151" s="132">
        <v>4744</v>
      </c>
      <c r="D151" s="166" t="s">
        <v>1609</v>
      </c>
      <c r="E151" s="632"/>
      <c r="F151" s="632"/>
      <c r="G151" s="632"/>
      <c r="H151" s="632"/>
      <c r="I151" s="632"/>
      <c r="J151" s="7">
        <f t="shared" si="2"/>
      </c>
      <c r="K151" s="131"/>
    </row>
    <row r="152" spans="1:11" ht="30">
      <c r="A152" s="22">
        <v>590</v>
      </c>
      <c r="B152" s="125"/>
      <c r="C152" s="132">
        <v>4745</v>
      </c>
      <c r="D152" s="166" t="s">
        <v>1610</v>
      </c>
      <c r="E152" s="632"/>
      <c r="F152" s="632"/>
      <c r="G152" s="632"/>
      <c r="H152" s="632"/>
      <c r="I152" s="632"/>
      <c r="J152" s="7">
        <f t="shared" si="2"/>
      </c>
      <c r="K152" s="131"/>
    </row>
    <row r="153" spans="1:11" ht="30">
      <c r="A153" s="22">
        <v>595</v>
      </c>
      <c r="B153" s="125"/>
      <c r="C153" s="132">
        <v>4749</v>
      </c>
      <c r="D153" s="166" t="s">
        <v>1611</v>
      </c>
      <c r="E153" s="632"/>
      <c r="F153" s="632"/>
      <c r="G153" s="632"/>
      <c r="H153" s="632"/>
      <c r="I153" s="632"/>
      <c r="J153" s="7">
        <f t="shared" si="2"/>
      </c>
      <c r="K153" s="131"/>
    </row>
    <row r="154" spans="1:11" ht="30">
      <c r="A154" s="22">
        <v>600</v>
      </c>
      <c r="B154" s="125"/>
      <c r="C154" s="132">
        <v>4751</v>
      </c>
      <c r="D154" s="166" t="s">
        <v>1612</v>
      </c>
      <c r="E154" s="632"/>
      <c r="F154" s="632"/>
      <c r="G154" s="632"/>
      <c r="H154" s="632"/>
      <c r="I154" s="632"/>
      <c r="J154" s="7">
        <f t="shared" si="2"/>
      </c>
      <c r="K154" s="131"/>
    </row>
    <row r="155" spans="1:11" ht="30">
      <c r="A155" s="22">
        <v>605</v>
      </c>
      <c r="B155" s="125"/>
      <c r="C155" s="132">
        <v>4752</v>
      </c>
      <c r="D155" s="166" t="s">
        <v>1613</v>
      </c>
      <c r="E155" s="632"/>
      <c r="F155" s="632"/>
      <c r="G155" s="632"/>
      <c r="H155" s="632"/>
      <c r="I155" s="632"/>
      <c r="J155" s="7">
        <f t="shared" si="2"/>
      </c>
      <c r="K155" s="131"/>
    </row>
    <row r="156" spans="1:11" ht="30">
      <c r="A156" s="22">
        <v>610</v>
      </c>
      <c r="B156" s="125"/>
      <c r="C156" s="132">
        <v>4753</v>
      </c>
      <c r="D156" s="166" t="s">
        <v>1614</v>
      </c>
      <c r="E156" s="632"/>
      <c r="F156" s="632"/>
      <c r="G156" s="632"/>
      <c r="H156" s="632"/>
      <c r="I156" s="632"/>
      <c r="J156" s="7">
        <f t="shared" si="2"/>
      </c>
      <c r="K156" s="131"/>
    </row>
    <row r="157" spans="1:11" ht="30">
      <c r="A157" s="22">
        <v>615</v>
      </c>
      <c r="B157" s="125"/>
      <c r="C157" s="138">
        <v>4759</v>
      </c>
      <c r="D157" s="174" t="s">
        <v>1615</v>
      </c>
      <c r="E157" s="638"/>
      <c r="F157" s="638"/>
      <c r="G157" s="638"/>
      <c r="H157" s="638"/>
      <c r="I157" s="638"/>
      <c r="J157" s="7">
        <f t="shared" si="2"/>
      </c>
      <c r="K157" s="131"/>
    </row>
    <row r="158" spans="1:11" s="14" customFormat="1" ht="18.75" customHeight="1">
      <c r="A158" s="21">
        <v>575</v>
      </c>
      <c r="B158" s="142">
        <v>4800</v>
      </c>
      <c r="C158" s="124" t="s">
        <v>223</v>
      </c>
      <c r="D158" s="124"/>
      <c r="E158" s="634">
        <f>SUM(E159:E166)</f>
        <v>0</v>
      </c>
      <c r="F158" s="635">
        <f>SUM(F159:F166)</f>
        <v>0</v>
      </c>
      <c r="G158" s="635">
        <f>SUM(G159:G166)</f>
        <v>0</v>
      </c>
      <c r="H158" s="634">
        <f>SUM(H159:H166)</f>
        <v>0</v>
      </c>
      <c r="I158" s="635">
        <f>SUM(I159:I166)</f>
        <v>0</v>
      </c>
      <c r="J158" s="7">
        <f t="shared" si="2"/>
      </c>
      <c r="K158" s="131"/>
    </row>
    <row r="159" spans="1:11" ht="18.75" customHeight="1">
      <c r="A159" s="22">
        <v>580</v>
      </c>
      <c r="B159" s="125"/>
      <c r="C159" s="126">
        <v>4810</v>
      </c>
      <c r="D159" s="173" t="s">
        <v>224</v>
      </c>
      <c r="E159" s="637"/>
      <c r="F159" s="637"/>
      <c r="G159" s="637"/>
      <c r="H159" s="637"/>
      <c r="I159" s="637"/>
      <c r="J159" s="7">
        <f t="shared" si="2"/>
      </c>
      <c r="K159" s="131"/>
    </row>
    <row r="160" spans="1:11" ht="18.75" customHeight="1">
      <c r="A160" s="22">
        <v>585</v>
      </c>
      <c r="B160" s="125"/>
      <c r="C160" s="132">
        <v>4820</v>
      </c>
      <c r="D160" s="166" t="s">
        <v>759</v>
      </c>
      <c r="E160" s="632"/>
      <c r="F160" s="632"/>
      <c r="G160" s="632"/>
      <c r="H160" s="632"/>
      <c r="I160" s="632"/>
      <c r="J160" s="7">
        <f t="shared" si="2"/>
      </c>
      <c r="K160" s="131"/>
    </row>
    <row r="161" spans="1:11" ht="18.75" customHeight="1">
      <c r="A161" s="22">
        <v>590</v>
      </c>
      <c r="B161" s="125"/>
      <c r="C161" s="132">
        <v>4830</v>
      </c>
      <c r="D161" s="166" t="s">
        <v>225</v>
      </c>
      <c r="E161" s="632"/>
      <c r="F161" s="632"/>
      <c r="G161" s="632"/>
      <c r="H161" s="632"/>
      <c r="I161" s="632"/>
      <c r="J161" s="7">
        <f t="shared" si="2"/>
      </c>
      <c r="K161" s="131"/>
    </row>
    <row r="162" spans="1:11" ht="18.75" customHeight="1">
      <c r="A162" s="22">
        <v>595</v>
      </c>
      <c r="B162" s="125"/>
      <c r="C162" s="132">
        <v>4840</v>
      </c>
      <c r="D162" s="166" t="s">
        <v>226</v>
      </c>
      <c r="E162" s="632"/>
      <c r="F162" s="632"/>
      <c r="G162" s="632"/>
      <c r="H162" s="632"/>
      <c r="I162" s="632"/>
      <c r="J162" s="7">
        <f t="shared" si="2"/>
      </c>
      <c r="K162" s="131"/>
    </row>
    <row r="163" spans="1:11" ht="30">
      <c r="A163" s="22">
        <v>600</v>
      </c>
      <c r="B163" s="125"/>
      <c r="C163" s="132">
        <v>4850</v>
      </c>
      <c r="D163" s="166" t="s">
        <v>227</v>
      </c>
      <c r="E163" s="632"/>
      <c r="F163" s="632"/>
      <c r="G163" s="632"/>
      <c r="H163" s="632"/>
      <c r="I163" s="632"/>
      <c r="J163" s="7">
        <f t="shared" si="2"/>
      </c>
      <c r="K163" s="131"/>
    </row>
    <row r="164" spans="1:11" ht="30">
      <c r="A164" s="22">
        <v>605</v>
      </c>
      <c r="B164" s="125"/>
      <c r="C164" s="132">
        <v>4860</v>
      </c>
      <c r="D164" s="166" t="s">
        <v>228</v>
      </c>
      <c r="E164" s="632"/>
      <c r="F164" s="632"/>
      <c r="G164" s="632"/>
      <c r="H164" s="632"/>
      <c r="I164" s="632"/>
      <c r="J164" s="7">
        <f t="shared" si="2"/>
      </c>
      <c r="K164" s="131"/>
    </row>
    <row r="165" spans="1:11" ht="30">
      <c r="A165" s="22">
        <v>610</v>
      </c>
      <c r="B165" s="125"/>
      <c r="C165" s="132">
        <v>4870</v>
      </c>
      <c r="D165" s="166" t="s">
        <v>229</v>
      </c>
      <c r="E165" s="632"/>
      <c r="F165" s="632"/>
      <c r="G165" s="632"/>
      <c r="H165" s="632"/>
      <c r="I165" s="632"/>
      <c r="J165" s="7">
        <f t="shared" si="2"/>
      </c>
      <c r="K165" s="131"/>
    </row>
    <row r="166" spans="1:11" ht="30">
      <c r="A166" s="22">
        <v>615</v>
      </c>
      <c r="B166" s="175"/>
      <c r="C166" s="151">
        <v>4880</v>
      </c>
      <c r="D166" s="174" t="s">
        <v>230</v>
      </c>
      <c r="E166" s="638"/>
      <c r="F166" s="638"/>
      <c r="G166" s="638"/>
      <c r="H166" s="638"/>
      <c r="I166" s="638"/>
      <c r="J166" s="7">
        <f t="shared" si="2"/>
      </c>
      <c r="K166" s="131"/>
    </row>
    <row r="167" spans="1:11" s="10" customFormat="1" ht="20.25" customHeight="1" thickBot="1">
      <c r="A167" s="35">
        <v>620</v>
      </c>
      <c r="B167" s="176" t="s">
        <v>760</v>
      </c>
      <c r="C167" s="177" t="s">
        <v>629</v>
      </c>
      <c r="D167" s="623" t="s">
        <v>761</v>
      </c>
      <c r="E167" s="641">
        <f>SUM(E22,E28,E33,E39,E47,E52,E58,E61,E64,E65,E72,E73,E74,E90,E93,E94,E106,E110,E119,E123,E135,E136,E137,E140,E149,E158)</f>
        <v>540517</v>
      </c>
      <c r="F167" s="641">
        <f>SUM(F22,F28,F33,F39,F47,F52,F58,F61,F64,F65,F72,F73,F74,F90,F93,F94,F106,F110,F119,F123,F135,F136,F137,F140,F149,F158)</f>
        <v>569920</v>
      </c>
      <c r="G167" s="641">
        <f>SUM(G22,G28,G33,G39,G47,G52,G58,G61,G64,G65,G72,G73,G74,G90,G93,G94,G106,G110,G119,G123,G135,G136,G137,G140,G149,G158)</f>
        <v>715336</v>
      </c>
      <c r="H167" s="641">
        <f>SUM(H22,H28,H33,H39,H47,H52,H58,H61,H64,H65,H72,H73,H74,H90,H93,H94,H106,H110,H119,H123,H135,H136,H137,H140,H149,H158)</f>
        <v>715336</v>
      </c>
      <c r="I167" s="641">
        <f>SUM(I22,I28,I33,I39,I47,I52,I58,I61,I64,I65,I72,I73,I74,I90,I93,I94,I106,I110,I119,I123,I135,I136,I137,I140,I149,I158)</f>
        <v>715336</v>
      </c>
      <c r="J167" s="7">
        <v>1</v>
      </c>
      <c r="K167" s="131"/>
    </row>
    <row r="168" spans="1:11" ht="41.25" customHeight="1" thickTop="1">
      <c r="A168" s="719">
        <v>113</v>
      </c>
      <c r="B168" s="720"/>
      <c r="C168" s="719"/>
      <c r="D168" s="721" t="s">
        <v>1616</v>
      </c>
      <c r="E168" s="632"/>
      <c r="F168" s="632"/>
      <c r="G168" s="632"/>
      <c r="H168" s="632"/>
      <c r="I168" s="632"/>
      <c r="J168" s="7">
        <v>1</v>
      </c>
      <c r="K168" s="131"/>
    </row>
    <row r="169" spans="2:11" s="10" customFormat="1" ht="7.5" customHeight="1">
      <c r="B169" s="178"/>
      <c r="C169" s="179"/>
      <c r="D169" s="180"/>
      <c r="E169" s="181"/>
      <c r="F169" s="181"/>
      <c r="G169" s="181"/>
      <c r="H169" s="181"/>
      <c r="I169" s="181"/>
      <c r="J169" s="7">
        <v>1</v>
      </c>
      <c r="K169" s="100"/>
    </row>
    <row r="170" spans="2:11" s="10" customFormat="1" ht="7.5" customHeight="1">
      <c r="B170" s="178"/>
      <c r="C170" s="179"/>
      <c r="D170" s="180"/>
      <c r="E170" s="181"/>
      <c r="F170" s="181"/>
      <c r="G170" s="181"/>
      <c r="H170" s="181"/>
      <c r="I170" s="181"/>
      <c r="J170" s="7"/>
      <c r="K170" s="100"/>
    </row>
    <row r="171" spans="2:11" s="10" customFormat="1" ht="7.5" customHeight="1">
      <c r="B171" s="178"/>
      <c r="C171" s="179"/>
      <c r="D171" s="180"/>
      <c r="E171" s="181"/>
      <c r="F171" s="181"/>
      <c r="G171" s="181"/>
      <c r="H171" s="181"/>
      <c r="I171" s="181"/>
      <c r="J171" s="7"/>
      <c r="K171" s="100"/>
    </row>
    <row r="172" spans="2:11" s="10" customFormat="1" ht="15">
      <c r="B172" s="182"/>
      <c r="C172" s="182"/>
      <c r="D172" s="183"/>
      <c r="E172" s="184"/>
      <c r="F172" s="184"/>
      <c r="G172" s="184"/>
      <c r="H172" s="184"/>
      <c r="I172" s="184"/>
      <c r="J172" s="7">
        <v>1</v>
      </c>
      <c r="K172" s="100"/>
    </row>
    <row r="173" spans="2:11" s="10" customFormat="1" ht="15">
      <c r="B173" s="96"/>
      <c r="C173" s="102"/>
      <c r="D173" s="103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39" customHeight="1">
      <c r="B174" s="790" t="str">
        <f>$B$7</f>
        <v>ПРОГНОЗА ЗА ПЕРИОДА 2023-2026 г. НА ПОСТЪПЛЕНИЯТА ОТ МЕСТНИ ПРИХОДИ  И НА РАЗХОДИТЕ ЗА МЕСТНИ ДЕЙНОСТИ</v>
      </c>
      <c r="C174" s="791"/>
      <c r="D174" s="791"/>
      <c r="E174" s="185"/>
      <c r="F174" s="185"/>
      <c r="G174" s="185"/>
      <c r="H174" s="185"/>
      <c r="I174" s="185"/>
      <c r="J174" s="7">
        <v>1</v>
      </c>
      <c r="K174" s="186"/>
    </row>
    <row r="175" spans="2:11" s="10" customFormat="1" ht="15.75">
      <c r="B175" s="96"/>
      <c r="C175" s="102"/>
      <c r="D175" s="103"/>
      <c r="E175" s="714" t="s">
        <v>373</v>
      </c>
      <c r="F175" s="714" t="s">
        <v>719</v>
      </c>
      <c r="G175" s="185"/>
      <c r="H175" s="185"/>
      <c r="I175" s="185"/>
      <c r="J175" s="7">
        <v>1</v>
      </c>
      <c r="K175" s="186"/>
    </row>
    <row r="176" spans="2:11" s="10" customFormat="1" ht="27" customHeight="1">
      <c r="B176" s="763">
        <f>$B$9</f>
        <v>0</v>
      </c>
      <c r="C176" s="764"/>
      <c r="D176" s="765"/>
      <c r="E176" s="106">
        <f>$E$9</f>
        <v>44927</v>
      </c>
      <c r="F176" s="187">
        <f>$F$9</f>
        <v>46387</v>
      </c>
      <c r="G176" s="185"/>
      <c r="H176" s="185"/>
      <c r="I176" s="185"/>
      <c r="J176" s="7">
        <v>1</v>
      </c>
      <c r="K176" s="186"/>
    </row>
    <row r="177" spans="2:11" s="10" customFormat="1" ht="15">
      <c r="B177" s="188" t="str">
        <f>$B$10</f>
        <v>(наименование на разпоредителя с бюджет)</v>
      </c>
      <c r="C177" s="189"/>
      <c r="D177" s="190"/>
      <c r="E177" s="104"/>
      <c r="F177" s="616"/>
      <c r="G177" s="185"/>
      <c r="H177" s="185"/>
      <c r="I177" s="185"/>
      <c r="J177" s="7">
        <v>1</v>
      </c>
      <c r="K177" s="186"/>
    </row>
    <row r="178" spans="2:11" s="10" customFormat="1" ht="12.75" customHeight="1">
      <c r="B178" s="188"/>
      <c r="C178" s="189"/>
      <c r="D178" s="190"/>
      <c r="E178" s="107"/>
      <c r="F178" s="96"/>
      <c r="G178" s="185"/>
      <c r="H178" s="185"/>
      <c r="I178" s="185"/>
      <c r="J178" s="7">
        <v>1</v>
      </c>
      <c r="K178" s="186"/>
    </row>
    <row r="179" spans="2:11" s="10" customFormat="1" ht="26.25" customHeight="1">
      <c r="B179" s="766" t="str">
        <f>$B$12</f>
        <v>Николаево</v>
      </c>
      <c r="C179" s="767"/>
      <c r="D179" s="768"/>
      <c r="E179" s="108" t="s">
        <v>744</v>
      </c>
      <c r="F179" s="604" t="str">
        <f>$F$12</f>
        <v>7406</v>
      </c>
      <c r="G179" s="185"/>
      <c r="H179" s="185"/>
      <c r="I179" s="185"/>
      <c r="J179" s="7">
        <v>1</v>
      </c>
      <c r="K179" s="186"/>
    </row>
    <row r="180" spans="2:11" s="10" customFormat="1" ht="15.75">
      <c r="B180" s="191" t="str">
        <f>$B$13</f>
        <v>(наименование на първостепенния разпоредител с бюджет)</v>
      </c>
      <c r="C180" s="189"/>
      <c r="D180" s="190"/>
      <c r="E180" s="192"/>
      <c r="F180" s="185"/>
      <c r="G180" s="185"/>
      <c r="H180" s="185"/>
      <c r="I180" s="185"/>
      <c r="J180" s="7">
        <v>1</v>
      </c>
      <c r="K180" s="186"/>
    </row>
    <row r="181" spans="2:11" s="10" customFormat="1" ht="21.75" customHeight="1">
      <c r="B181" s="193"/>
      <c r="C181" s="194"/>
      <c r="D181" s="195"/>
      <c r="E181" s="195"/>
      <c r="F181" s="195"/>
      <c r="G181" s="195"/>
      <c r="H181" s="195"/>
      <c r="I181" s="195"/>
      <c r="J181" s="7">
        <v>1</v>
      </c>
      <c r="K181" s="186"/>
    </row>
    <row r="182" spans="2:11" s="10" customFormat="1" ht="16.5" thickBot="1">
      <c r="B182" s="196"/>
      <c r="C182" s="196"/>
      <c r="D182" s="197"/>
      <c r="E182" s="199"/>
      <c r="F182" s="200"/>
      <c r="H182" s="200"/>
      <c r="I182" s="201" t="s">
        <v>374</v>
      </c>
      <c r="J182" s="7">
        <v>1</v>
      </c>
      <c r="K182" s="186"/>
    </row>
    <row r="183" spans="2:11" s="10" customFormat="1" ht="31.5" customHeight="1" thickBot="1">
      <c r="B183" s="203"/>
      <c r="C183" s="204"/>
      <c r="D183" s="642" t="s">
        <v>630</v>
      </c>
      <c r="E183" s="618" t="str">
        <f aca="true" t="shared" si="3" ref="E183:I184">E19</f>
        <v>Годишен отчет</v>
      </c>
      <c r="F183" s="619" t="str">
        <f t="shared" si="3"/>
        <v>Разчет</v>
      </c>
      <c r="G183" s="619" t="str">
        <f t="shared" si="3"/>
        <v>Прогноза</v>
      </c>
      <c r="H183" s="619" t="str">
        <f t="shared" si="3"/>
        <v>Прогноза</v>
      </c>
      <c r="I183" s="619" t="str">
        <f t="shared" si="3"/>
        <v>Прогноза</v>
      </c>
      <c r="J183" s="7">
        <v>1</v>
      </c>
      <c r="K183" s="186"/>
    </row>
    <row r="184" spans="2:11" s="10" customFormat="1" ht="44.25" customHeight="1" thickBot="1">
      <c r="B184" s="206" t="s">
        <v>46</v>
      </c>
      <c r="C184" s="207" t="s">
        <v>375</v>
      </c>
      <c r="D184" s="643" t="s">
        <v>573</v>
      </c>
      <c r="E184" s="624">
        <f t="shared" si="3"/>
        <v>2022</v>
      </c>
      <c r="F184" s="625">
        <f t="shared" si="3"/>
        <v>2023</v>
      </c>
      <c r="G184" s="625">
        <f t="shared" si="3"/>
        <v>2024</v>
      </c>
      <c r="H184" s="625">
        <f t="shared" si="3"/>
        <v>2025</v>
      </c>
      <c r="I184" s="625">
        <f t="shared" si="3"/>
        <v>2026</v>
      </c>
      <c r="J184" s="7">
        <v>1</v>
      </c>
      <c r="K184" s="209"/>
    </row>
    <row r="185" spans="2:11" s="10" customFormat="1" ht="18.75">
      <c r="B185" s="210"/>
      <c r="C185" s="211"/>
      <c r="D185" s="644" t="s">
        <v>631</v>
      </c>
      <c r="E185" s="626"/>
      <c r="F185" s="627"/>
      <c r="G185" s="628"/>
      <c r="H185" s="646"/>
      <c r="I185" s="646"/>
      <c r="J185" s="7">
        <v>1</v>
      </c>
      <c r="K185" s="209"/>
    </row>
    <row r="186" spans="2:11" s="10" customFormat="1" ht="14.25" customHeight="1">
      <c r="B186" s="213"/>
      <c r="C186" s="214"/>
      <c r="D186" s="215"/>
      <c r="E186" s="485"/>
      <c r="F186" s="485"/>
      <c r="G186" s="485"/>
      <c r="H186" s="647"/>
      <c r="I186" s="647"/>
      <c r="J186" s="7">
        <v>1</v>
      </c>
      <c r="K186" s="209"/>
    </row>
    <row r="187" spans="1:11" s="14" customFormat="1" ht="18" customHeight="1">
      <c r="A187" s="21">
        <v>5</v>
      </c>
      <c r="B187" s="217">
        <v>100</v>
      </c>
      <c r="C187" s="789" t="s">
        <v>632</v>
      </c>
      <c r="D187" s="789"/>
      <c r="E187" s="648">
        <f>SUMIF($B$607:$B$12313,$B187,E$607:E$12313)</f>
        <v>275977</v>
      </c>
      <c r="F187" s="648">
        <f>SUMIF($B$607:$B$12313,$B187,F$607:F$12313)</f>
        <v>467000</v>
      </c>
      <c r="G187" s="648">
        <f>SUMIF($B$607:$B$12313,$B187,G$607:G$12313)</f>
        <v>467000</v>
      </c>
      <c r="H187" s="648">
        <f>SUMIF($B$607:$B$12313,$B187,H$607:H$12313)</f>
        <v>467000</v>
      </c>
      <c r="I187" s="648">
        <f>SUMIF($B$607:$B$12313,$B187,I$607:I$12313)</f>
        <v>467000</v>
      </c>
      <c r="J187" s="7">
        <f aca="true" t="shared" si="4" ref="J187:J252">(IF(OR($E187&lt;&gt;0,$F187&lt;&gt;0,$G187&lt;&gt;0,$H187&lt;&gt;0,$I187&lt;&gt;0),$J$2,""))</f>
        <v>1</v>
      </c>
      <c r="K187" s="221"/>
    </row>
    <row r="188" spans="1:11" ht="18.75" customHeight="1">
      <c r="A188" s="22">
        <v>10</v>
      </c>
      <c r="B188" s="222"/>
      <c r="C188" s="223">
        <v>101</v>
      </c>
      <c r="D188" s="224" t="s">
        <v>633</v>
      </c>
      <c r="E188" s="649">
        <f aca="true" t="shared" si="5" ref="E188:I189">SUMIF($C$607:$C$12313,$C188,E$607:E$12313)</f>
        <v>275977</v>
      </c>
      <c r="F188" s="649">
        <f t="shared" si="5"/>
        <v>467000</v>
      </c>
      <c r="G188" s="649">
        <f t="shared" si="5"/>
        <v>467000</v>
      </c>
      <c r="H188" s="649">
        <f t="shared" si="5"/>
        <v>467000</v>
      </c>
      <c r="I188" s="649">
        <f t="shared" si="5"/>
        <v>467000</v>
      </c>
      <c r="J188" s="7">
        <f t="shared" si="4"/>
        <v>1</v>
      </c>
      <c r="K188" s="221"/>
    </row>
    <row r="189" spans="1:11" ht="18.75" customHeight="1">
      <c r="A189" s="22">
        <v>15</v>
      </c>
      <c r="B189" s="222"/>
      <c r="C189" s="225">
        <v>102</v>
      </c>
      <c r="D189" s="226" t="s">
        <v>634</v>
      </c>
      <c r="E189" s="650">
        <f t="shared" si="5"/>
        <v>0</v>
      </c>
      <c r="F189" s="650">
        <f t="shared" si="5"/>
        <v>0</v>
      </c>
      <c r="G189" s="650">
        <f t="shared" si="5"/>
        <v>0</v>
      </c>
      <c r="H189" s="650">
        <f t="shared" si="5"/>
        <v>0</v>
      </c>
      <c r="I189" s="650">
        <f t="shared" si="5"/>
        <v>0</v>
      </c>
      <c r="J189" s="7">
        <f t="shared" si="4"/>
      </c>
      <c r="K189" s="221"/>
    </row>
    <row r="190" spans="1:11" s="14" customFormat="1" ht="15.75">
      <c r="A190" s="21">
        <v>35</v>
      </c>
      <c r="B190" s="217">
        <v>200</v>
      </c>
      <c r="C190" s="787" t="s">
        <v>635</v>
      </c>
      <c r="D190" s="787"/>
      <c r="E190" s="648">
        <f>SUMIF($B$607:$B$12313,$B190,E$607:E$12313)</f>
        <v>25867</v>
      </c>
      <c r="F190" s="648">
        <f>SUMIF($B$607:$B$12313,$B190,F$607:F$12313)</f>
        <v>25920</v>
      </c>
      <c r="G190" s="648">
        <f>SUMIF($B$607:$B$12313,$B190,G$607:G$12313)</f>
        <v>25920</v>
      </c>
      <c r="H190" s="648">
        <f>SUMIF($B$607:$B$12313,$B190,H$607:H$12313)</f>
        <v>25920</v>
      </c>
      <c r="I190" s="648">
        <f>SUMIF($B$607:$B$12313,$B190,I$607:I$12313)</f>
        <v>25920</v>
      </c>
      <c r="J190" s="7">
        <f t="shared" si="4"/>
        <v>1</v>
      </c>
      <c r="K190" s="221"/>
    </row>
    <row r="191" spans="1:11" ht="18" customHeight="1">
      <c r="A191" s="22">
        <v>40</v>
      </c>
      <c r="B191" s="227"/>
      <c r="C191" s="223">
        <v>201</v>
      </c>
      <c r="D191" s="224" t="s">
        <v>636</v>
      </c>
      <c r="E191" s="649">
        <f aca="true" t="shared" si="6" ref="E191:I195">SUMIF($C$607:$C$12313,$C191,E$607:E$12313)</f>
        <v>0</v>
      </c>
      <c r="F191" s="649">
        <f t="shared" si="6"/>
        <v>0</v>
      </c>
      <c r="G191" s="649">
        <f t="shared" si="6"/>
        <v>0</v>
      </c>
      <c r="H191" s="649">
        <f t="shared" si="6"/>
        <v>0</v>
      </c>
      <c r="I191" s="649">
        <f t="shared" si="6"/>
        <v>0</v>
      </c>
      <c r="J191" s="7">
        <f t="shared" si="4"/>
      </c>
      <c r="K191" s="221"/>
    </row>
    <row r="192" spans="1:11" ht="18" customHeight="1">
      <c r="A192" s="22">
        <v>45</v>
      </c>
      <c r="B192" s="228"/>
      <c r="C192" s="229">
        <v>202</v>
      </c>
      <c r="D192" s="230" t="s">
        <v>637</v>
      </c>
      <c r="E192" s="651">
        <f t="shared" si="6"/>
        <v>16890</v>
      </c>
      <c r="F192" s="651">
        <f t="shared" si="6"/>
        <v>15000</v>
      </c>
      <c r="G192" s="651">
        <f t="shared" si="6"/>
        <v>15000</v>
      </c>
      <c r="H192" s="651">
        <f t="shared" si="6"/>
        <v>15000</v>
      </c>
      <c r="I192" s="651">
        <f t="shared" si="6"/>
        <v>15000</v>
      </c>
      <c r="J192" s="7">
        <f t="shared" si="4"/>
        <v>1</v>
      </c>
      <c r="K192" s="221"/>
    </row>
    <row r="193" spans="1:11" ht="31.5">
      <c r="A193" s="22">
        <v>50</v>
      </c>
      <c r="B193" s="231"/>
      <c r="C193" s="229">
        <v>205</v>
      </c>
      <c r="D193" s="230" t="s">
        <v>495</v>
      </c>
      <c r="E193" s="651">
        <f t="shared" si="6"/>
        <v>4477</v>
      </c>
      <c r="F193" s="651">
        <f t="shared" si="6"/>
        <v>10920</v>
      </c>
      <c r="G193" s="651">
        <f t="shared" si="6"/>
        <v>10920</v>
      </c>
      <c r="H193" s="651">
        <f t="shared" si="6"/>
        <v>10920</v>
      </c>
      <c r="I193" s="651">
        <f t="shared" si="6"/>
        <v>10920</v>
      </c>
      <c r="J193" s="7">
        <f t="shared" si="4"/>
        <v>1</v>
      </c>
      <c r="K193" s="221"/>
    </row>
    <row r="194" spans="1:11" ht="18" customHeight="1">
      <c r="A194" s="22">
        <v>55</v>
      </c>
      <c r="B194" s="231"/>
      <c r="C194" s="229">
        <v>208</v>
      </c>
      <c r="D194" s="232" t="s">
        <v>496</v>
      </c>
      <c r="E194" s="651">
        <f t="shared" si="6"/>
        <v>0</v>
      </c>
      <c r="F194" s="651">
        <f t="shared" si="6"/>
        <v>0</v>
      </c>
      <c r="G194" s="651">
        <f t="shared" si="6"/>
        <v>0</v>
      </c>
      <c r="H194" s="651">
        <f t="shared" si="6"/>
        <v>0</v>
      </c>
      <c r="I194" s="651">
        <f t="shared" si="6"/>
        <v>0</v>
      </c>
      <c r="J194" s="7">
        <f t="shared" si="4"/>
      </c>
      <c r="K194" s="221"/>
    </row>
    <row r="195" spans="1:11" ht="18" customHeight="1">
      <c r="A195" s="22">
        <v>60</v>
      </c>
      <c r="B195" s="227"/>
      <c r="C195" s="225">
        <v>209</v>
      </c>
      <c r="D195" s="233" t="s">
        <v>497</v>
      </c>
      <c r="E195" s="650">
        <f t="shared" si="6"/>
        <v>4500</v>
      </c>
      <c r="F195" s="650">
        <f t="shared" si="6"/>
        <v>0</v>
      </c>
      <c r="G195" s="650">
        <f t="shared" si="6"/>
        <v>0</v>
      </c>
      <c r="H195" s="650">
        <f t="shared" si="6"/>
        <v>0</v>
      </c>
      <c r="I195" s="650">
        <f t="shared" si="6"/>
        <v>0</v>
      </c>
      <c r="J195" s="7">
        <f t="shared" si="4"/>
        <v>1</v>
      </c>
      <c r="K195" s="221"/>
    </row>
    <row r="196" spans="1:11" s="14" customFormat="1" ht="15.75">
      <c r="A196" s="21">
        <v>65</v>
      </c>
      <c r="B196" s="217">
        <v>500</v>
      </c>
      <c r="C196" s="788" t="s">
        <v>154</v>
      </c>
      <c r="D196" s="788"/>
      <c r="E196" s="648">
        <f>SUMIF($B$607:$B$12313,$B196,E$607:E$12313)</f>
        <v>55415</v>
      </c>
      <c r="F196" s="648">
        <f>SUMIF($B$607:$B$12313,$B196,F$607:F$12313)</f>
        <v>100016</v>
      </c>
      <c r="G196" s="648">
        <f>SUMIF($B$607:$B$12313,$B196,G$607:G$12313)</f>
        <v>100016</v>
      </c>
      <c r="H196" s="648">
        <f>SUMIF($B$607:$B$12313,$B196,H$607:H$12313)</f>
        <v>100016</v>
      </c>
      <c r="I196" s="648">
        <f>SUMIF($B$607:$B$12313,$B196,I$607:I$12313)</f>
        <v>100016</v>
      </c>
      <c r="J196" s="7">
        <f t="shared" si="4"/>
        <v>1</v>
      </c>
      <c r="K196" s="221"/>
    </row>
    <row r="197" spans="1:11" ht="19.5" customHeight="1">
      <c r="A197" s="22">
        <v>70</v>
      </c>
      <c r="B197" s="227"/>
      <c r="C197" s="234">
        <v>551</v>
      </c>
      <c r="D197" s="235" t="s">
        <v>155</v>
      </c>
      <c r="E197" s="649">
        <f aca="true" t="shared" si="7" ref="E197:I203">SUMIF($C$607:$C$12313,$C197,E$607:E$12313)</f>
        <v>35098</v>
      </c>
      <c r="F197" s="649">
        <f t="shared" si="7"/>
        <v>56236</v>
      </c>
      <c r="G197" s="649">
        <f t="shared" si="7"/>
        <v>56236</v>
      </c>
      <c r="H197" s="649">
        <f t="shared" si="7"/>
        <v>56236</v>
      </c>
      <c r="I197" s="649">
        <f t="shared" si="7"/>
        <v>56236</v>
      </c>
      <c r="J197" s="7">
        <f t="shared" si="4"/>
        <v>1</v>
      </c>
      <c r="K197" s="221"/>
    </row>
    <row r="198" spans="1:11" ht="18.75" customHeight="1">
      <c r="A198" s="22">
        <v>75</v>
      </c>
      <c r="B198" s="227"/>
      <c r="C198" s="236">
        <v>552</v>
      </c>
      <c r="D198" s="237" t="s">
        <v>762</v>
      </c>
      <c r="E198" s="651">
        <f t="shared" si="7"/>
        <v>0</v>
      </c>
      <c r="F198" s="651">
        <f t="shared" si="7"/>
        <v>0</v>
      </c>
      <c r="G198" s="651">
        <f t="shared" si="7"/>
        <v>0</v>
      </c>
      <c r="H198" s="651">
        <f t="shared" si="7"/>
        <v>0</v>
      </c>
      <c r="I198" s="651">
        <f t="shared" si="7"/>
        <v>0</v>
      </c>
      <c r="J198" s="7">
        <f t="shared" si="4"/>
      </c>
      <c r="K198" s="221"/>
    </row>
    <row r="199" spans="1:11" ht="18.75" customHeight="1">
      <c r="A199" s="22">
        <v>80</v>
      </c>
      <c r="B199" s="238"/>
      <c r="C199" s="236">
        <v>558</v>
      </c>
      <c r="D199" s="239" t="s">
        <v>726</v>
      </c>
      <c r="E199" s="651">
        <f t="shared" si="7"/>
        <v>0</v>
      </c>
      <c r="F199" s="651">
        <f t="shared" si="7"/>
        <v>0</v>
      </c>
      <c r="G199" s="651">
        <f t="shared" si="7"/>
        <v>0</v>
      </c>
      <c r="H199" s="651">
        <f t="shared" si="7"/>
        <v>0</v>
      </c>
      <c r="I199" s="651">
        <f t="shared" si="7"/>
        <v>0</v>
      </c>
      <c r="J199" s="7">
        <f t="shared" si="4"/>
      </c>
      <c r="K199" s="221"/>
    </row>
    <row r="200" spans="1:11" ht="18.75" customHeight="1">
      <c r="A200" s="22">
        <v>80</v>
      </c>
      <c r="B200" s="238"/>
      <c r="C200" s="236">
        <v>560</v>
      </c>
      <c r="D200" s="239" t="s">
        <v>156</v>
      </c>
      <c r="E200" s="651">
        <f t="shared" si="7"/>
        <v>13989</v>
      </c>
      <c r="F200" s="651">
        <f t="shared" si="7"/>
        <v>24940</v>
      </c>
      <c r="G200" s="651">
        <f t="shared" si="7"/>
        <v>24940</v>
      </c>
      <c r="H200" s="651">
        <f t="shared" si="7"/>
        <v>24940</v>
      </c>
      <c r="I200" s="651">
        <f t="shared" si="7"/>
        <v>24940</v>
      </c>
      <c r="J200" s="7">
        <f t="shared" si="4"/>
        <v>1</v>
      </c>
      <c r="K200" s="221"/>
    </row>
    <row r="201" spans="1:11" ht="18.75" customHeight="1">
      <c r="A201" s="22">
        <v>85</v>
      </c>
      <c r="B201" s="238"/>
      <c r="C201" s="236">
        <v>580</v>
      </c>
      <c r="D201" s="237" t="s">
        <v>157</v>
      </c>
      <c r="E201" s="651">
        <f t="shared" si="7"/>
        <v>6328</v>
      </c>
      <c r="F201" s="651">
        <f t="shared" si="7"/>
        <v>18840</v>
      </c>
      <c r="G201" s="651">
        <f t="shared" si="7"/>
        <v>18840</v>
      </c>
      <c r="H201" s="651">
        <f t="shared" si="7"/>
        <v>18840</v>
      </c>
      <c r="I201" s="651">
        <f t="shared" si="7"/>
        <v>18840</v>
      </c>
      <c r="J201" s="7">
        <f t="shared" si="4"/>
        <v>1</v>
      </c>
      <c r="K201" s="221"/>
    </row>
    <row r="202" spans="1:11" ht="30">
      <c r="A202" s="22">
        <v>90</v>
      </c>
      <c r="B202" s="227"/>
      <c r="C202" s="236">
        <v>588</v>
      </c>
      <c r="D202" s="237" t="s">
        <v>728</v>
      </c>
      <c r="E202" s="651">
        <f t="shared" si="7"/>
        <v>0</v>
      </c>
      <c r="F202" s="651">
        <f t="shared" si="7"/>
        <v>0</v>
      </c>
      <c r="G202" s="651">
        <f t="shared" si="7"/>
        <v>0</v>
      </c>
      <c r="H202" s="651">
        <f t="shared" si="7"/>
        <v>0</v>
      </c>
      <c r="I202" s="651">
        <f t="shared" si="7"/>
        <v>0</v>
      </c>
      <c r="J202" s="7">
        <f t="shared" si="4"/>
      </c>
      <c r="K202" s="221"/>
    </row>
    <row r="203" spans="1:11" ht="31.5">
      <c r="A203" s="22">
        <v>90</v>
      </c>
      <c r="B203" s="227"/>
      <c r="C203" s="240">
        <v>590</v>
      </c>
      <c r="D203" s="241" t="s">
        <v>158</v>
      </c>
      <c r="E203" s="650">
        <f t="shared" si="7"/>
        <v>0</v>
      </c>
      <c r="F203" s="650">
        <f t="shared" si="7"/>
        <v>0</v>
      </c>
      <c r="G203" s="650">
        <f t="shared" si="7"/>
        <v>0</v>
      </c>
      <c r="H203" s="650">
        <f t="shared" si="7"/>
        <v>0</v>
      </c>
      <c r="I203" s="650">
        <f t="shared" si="7"/>
        <v>0</v>
      </c>
      <c r="J203" s="7">
        <f t="shared" si="4"/>
      </c>
      <c r="K203" s="221"/>
    </row>
    <row r="204" spans="1:11" s="14" customFormat="1" ht="18.75" customHeight="1">
      <c r="A204" s="21">
        <v>115</v>
      </c>
      <c r="B204" s="217">
        <v>800</v>
      </c>
      <c r="C204" s="786" t="s">
        <v>159</v>
      </c>
      <c r="D204" s="786"/>
      <c r="E204" s="648">
        <f aca="true" t="shared" si="8" ref="E204:I205">SUMIF($B$607:$B$12313,$B204,E$607:E$12313)</f>
        <v>0</v>
      </c>
      <c r="F204" s="648">
        <f t="shared" si="8"/>
        <v>0</v>
      </c>
      <c r="G204" s="648">
        <f t="shared" si="8"/>
        <v>0</v>
      </c>
      <c r="H204" s="648">
        <f t="shared" si="8"/>
        <v>0</v>
      </c>
      <c r="I204" s="648">
        <f t="shared" si="8"/>
        <v>0</v>
      </c>
      <c r="J204" s="7">
        <f t="shared" si="4"/>
      </c>
      <c r="K204" s="221"/>
    </row>
    <row r="205" spans="1:11" s="14" customFormat="1" ht="15.75">
      <c r="A205" s="21">
        <v>125</v>
      </c>
      <c r="B205" s="217">
        <v>1000</v>
      </c>
      <c r="C205" s="787" t="s">
        <v>160</v>
      </c>
      <c r="D205" s="787"/>
      <c r="E205" s="648">
        <f t="shared" si="8"/>
        <v>885776</v>
      </c>
      <c r="F205" s="648">
        <f t="shared" si="8"/>
        <v>909950</v>
      </c>
      <c r="G205" s="648">
        <f t="shared" si="8"/>
        <v>799950</v>
      </c>
      <c r="H205" s="648">
        <f t="shared" si="8"/>
        <v>799950</v>
      </c>
      <c r="I205" s="648">
        <f t="shared" si="8"/>
        <v>799950</v>
      </c>
      <c r="J205" s="7">
        <f t="shared" si="4"/>
        <v>1</v>
      </c>
      <c r="K205" s="221"/>
    </row>
    <row r="206" spans="1:11" ht="18.75" customHeight="1">
      <c r="A206" s="22">
        <v>130</v>
      </c>
      <c r="B206" s="228"/>
      <c r="C206" s="223">
        <v>1011</v>
      </c>
      <c r="D206" s="242" t="s">
        <v>161</v>
      </c>
      <c r="E206" s="649">
        <f aca="true" t="shared" si="9" ref="E206:I215">SUMIF($C$607:$C$12313,$C206,E$607:E$12313)</f>
        <v>38082</v>
      </c>
      <c r="F206" s="649">
        <f t="shared" si="9"/>
        <v>38500</v>
      </c>
      <c r="G206" s="649">
        <f t="shared" si="9"/>
        <v>38500</v>
      </c>
      <c r="H206" s="649">
        <f t="shared" si="9"/>
        <v>38500</v>
      </c>
      <c r="I206" s="649">
        <f t="shared" si="9"/>
        <v>38500</v>
      </c>
      <c r="J206" s="7">
        <f t="shared" si="4"/>
        <v>1</v>
      </c>
      <c r="K206" s="221"/>
    </row>
    <row r="207" spans="1:11" ht="18.75" customHeight="1">
      <c r="A207" s="22">
        <v>135</v>
      </c>
      <c r="B207" s="228"/>
      <c r="C207" s="229">
        <v>1012</v>
      </c>
      <c r="D207" s="230" t="s">
        <v>162</v>
      </c>
      <c r="E207" s="651">
        <f t="shared" si="9"/>
        <v>0</v>
      </c>
      <c r="F207" s="651">
        <f t="shared" si="9"/>
        <v>0</v>
      </c>
      <c r="G207" s="651">
        <f t="shared" si="9"/>
        <v>0</v>
      </c>
      <c r="H207" s="651">
        <f t="shared" si="9"/>
        <v>0</v>
      </c>
      <c r="I207" s="651">
        <f t="shared" si="9"/>
        <v>0</v>
      </c>
      <c r="J207" s="7">
        <f t="shared" si="4"/>
      </c>
      <c r="K207" s="221"/>
    </row>
    <row r="208" spans="1:11" ht="18.75" customHeight="1">
      <c r="A208" s="22">
        <v>140</v>
      </c>
      <c r="B208" s="228"/>
      <c r="C208" s="229">
        <v>1013</v>
      </c>
      <c r="D208" s="230" t="s">
        <v>163</v>
      </c>
      <c r="E208" s="651">
        <f t="shared" si="9"/>
        <v>15507</v>
      </c>
      <c r="F208" s="651">
        <f t="shared" si="9"/>
        <v>2000</v>
      </c>
      <c r="G208" s="651">
        <f t="shared" si="9"/>
        <v>2000</v>
      </c>
      <c r="H208" s="651">
        <f t="shared" si="9"/>
        <v>2000</v>
      </c>
      <c r="I208" s="651">
        <f t="shared" si="9"/>
        <v>2000</v>
      </c>
      <c r="J208" s="7">
        <f t="shared" si="4"/>
        <v>1</v>
      </c>
      <c r="K208" s="221"/>
    </row>
    <row r="209" spans="1:11" ht="18.75" customHeight="1">
      <c r="A209" s="22">
        <v>145</v>
      </c>
      <c r="B209" s="228"/>
      <c r="C209" s="229">
        <v>1014</v>
      </c>
      <c r="D209" s="230" t="s">
        <v>164</v>
      </c>
      <c r="E209" s="651">
        <f t="shared" si="9"/>
        <v>0</v>
      </c>
      <c r="F209" s="651">
        <f t="shared" si="9"/>
        <v>0</v>
      </c>
      <c r="G209" s="651">
        <f t="shared" si="9"/>
        <v>0</v>
      </c>
      <c r="H209" s="651">
        <f t="shared" si="9"/>
        <v>0</v>
      </c>
      <c r="I209" s="651">
        <f t="shared" si="9"/>
        <v>0</v>
      </c>
      <c r="J209" s="7">
        <f t="shared" si="4"/>
      </c>
      <c r="K209" s="221"/>
    </row>
    <row r="210" spans="1:11" ht="18.75" customHeight="1">
      <c r="A210" s="22">
        <v>150</v>
      </c>
      <c r="B210" s="228"/>
      <c r="C210" s="229">
        <v>1015</v>
      </c>
      <c r="D210" s="230" t="s">
        <v>165</v>
      </c>
      <c r="E210" s="651">
        <f t="shared" si="9"/>
        <v>117552</v>
      </c>
      <c r="F210" s="651">
        <f t="shared" si="9"/>
        <v>142600</v>
      </c>
      <c r="G210" s="651">
        <f t="shared" si="9"/>
        <v>142600</v>
      </c>
      <c r="H210" s="651">
        <f t="shared" si="9"/>
        <v>142600</v>
      </c>
      <c r="I210" s="651">
        <f t="shared" si="9"/>
        <v>142600</v>
      </c>
      <c r="J210" s="7">
        <f t="shared" si="4"/>
        <v>1</v>
      </c>
      <c r="K210" s="221"/>
    </row>
    <row r="211" spans="1:11" ht="18.75" customHeight="1">
      <c r="A211" s="22">
        <v>155</v>
      </c>
      <c r="B211" s="228"/>
      <c r="C211" s="243">
        <v>1016</v>
      </c>
      <c r="D211" s="244" t="s">
        <v>166</v>
      </c>
      <c r="E211" s="652">
        <f t="shared" si="9"/>
        <v>142977</v>
      </c>
      <c r="F211" s="652">
        <f t="shared" si="9"/>
        <v>173000</v>
      </c>
      <c r="G211" s="652">
        <f t="shared" si="9"/>
        <v>173000</v>
      </c>
      <c r="H211" s="652">
        <f t="shared" si="9"/>
        <v>173000</v>
      </c>
      <c r="I211" s="652">
        <f t="shared" si="9"/>
        <v>173000</v>
      </c>
      <c r="J211" s="7">
        <f t="shared" si="4"/>
        <v>1</v>
      </c>
      <c r="K211" s="221"/>
    </row>
    <row r="212" spans="1:11" ht="18.75" customHeight="1">
      <c r="A212" s="22">
        <v>160</v>
      </c>
      <c r="B212" s="222"/>
      <c r="C212" s="245">
        <v>1020</v>
      </c>
      <c r="D212" s="246" t="s">
        <v>167</v>
      </c>
      <c r="E212" s="653">
        <f t="shared" si="9"/>
        <v>430780</v>
      </c>
      <c r="F212" s="653">
        <f t="shared" si="9"/>
        <v>504200</v>
      </c>
      <c r="G212" s="653">
        <f t="shared" si="9"/>
        <v>394200</v>
      </c>
      <c r="H212" s="653">
        <f t="shared" si="9"/>
        <v>394200</v>
      </c>
      <c r="I212" s="653">
        <f t="shared" si="9"/>
        <v>394200</v>
      </c>
      <c r="J212" s="7">
        <f t="shared" si="4"/>
        <v>1</v>
      </c>
      <c r="K212" s="221"/>
    </row>
    <row r="213" spans="1:11" ht="18.75" customHeight="1">
      <c r="A213" s="22">
        <v>165</v>
      </c>
      <c r="B213" s="228"/>
      <c r="C213" s="247">
        <v>1030</v>
      </c>
      <c r="D213" s="248" t="s">
        <v>168</v>
      </c>
      <c r="E213" s="654">
        <f t="shared" si="9"/>
        <v>106800</v>
      </c>
      <c r="F213" s="654">
        <f t="shared" si="9"/>
        <v>0</v>
      </c>
      <c r="G213" s="654">
        <f t="shared" si="9"/>
        <v>0</v>
      </c>
      <c r="H213" s="654">
        <f t="shared" si="9"/>
        <v>0</v>
      </c>
      <c r="I213" s="654">
        <f t="shared" si="9"/>
        <v>0</v>
      </c>
      <c r="J213" s="7">
        <f t="shared" si="4"/>
        <v>1</v>
      </c>
      <c r="K213" s="249"/>
    </row>
    <row r="214" spans="1:11" ht="18.75" customHeight="1">
      <c r="A214" s="22">
        <v>175</v>
      </c>
      <c r="B214" s="228"/>
      <c r="C214" s="245">
        <v>1051</v>
      </c>
      <c r="D214" s="250" t="s">
        <v>169</v>
      </c>
      <c r="E214" s="653">
        <f t="shared" si="9"/>
        <v>2987</v>
      </c>
      <c r="F214" s="653">
        <f t="shared" si="9"/>
        <v>2150</v>
      </c>
      <c r="G214" s="653">
        <f t="shared" si="9"/>
        <v>2150</v>
      </c>
      <c r="H214" s="653">
        <f t="shared" si="9"/>
        <v>2150</v>
      </c>
      <c r="I214" s="653">
        <f t="shared" si="9"/>
        <v>2150</v>
      </c>
      <c r="J214" s="7">
        <f t="shared" si="4"/>
        <v>1</v>
      </c>
      <c r="K214" s="249"/>
    </row>
    <row r="215" spans="1:11" ht="18.75" customHeight="1">
      <c r="A215" s="22">
        <v>180</v>
      </c>
      <c r="B215" s="228"/>
      <c r="C215" s="229">
        <v>1052</v>
      </c>
      <c r="D215" s="230" t="s">
        <v>170</v>
      </c>
      <c r="E215" s="651">
        <f t="shared" si="9"/>
        <v>0</v>
      </c>
      <c r="F215" s="651">
        <f t="shared" si="9"/>
        <v>0</v>
      </c>
      <c r="G215" s="651">
        <f t="shared" si="9"/>
        <v>0</v>
      </c>
      <c r="H215" s="651">
        <f t="shared" si="9"/>
        <v>0</v>
      </c>
      <c r="I215" s="651">
        <f t="shared" si="9"/>
        <v>0</v>
      </c>
      <c r="J215" s="7">
        <f t="shared" si="4"/>
      </c>
      <c r="K215" s="249"/>
    </row>
    <row r="216" spans="1:11" ht="18.75" customHeight="1">
      <c r="A216" s="22">
        <v>185</v>
      </c>
      <c r="B216" s="228"/>
      <c r="C216" s="247">
        <v>1053</v>
      </c>
      <c r="D216" s="248" t="s">
        <v>729</v>
      </c>
      <c r="E216" s="654">
        <f aca="true" t="shared" si="10" ref="E216:I222">SUMIF($C$607:$C$12313,$C216,E$607:E$12313)</f>
        <v>0</v>
      </c>
      <c r="F216" s="654">
        <f t="shared" si="10"/>
        <v>0</v>
      </c>
      <c r="G216" s="654">
        <f t="shared" si="10"/>
        <v>0</v>
      </c>
      <c r="H216" s="654">
        <f t="shared" si="10"/>
        <v>0</v>
      </c>
      <c r="I216" s="654">
        <f t="shared" si="10"/>
        <v>0</v>
      </c>
      <c r="J216" s="7">
        <f t="shared" si="4"/>
      </c>
      <c r="K216" s="221"/>
    </row>
    <row r="217" spans="1:11" ht="18.75" customHeight="1">
      <c r="A217" s="22">
        <v>190</v>
      </c>
      <c r="B217" s="228"/>
      <c r="C217" s="245">
        <v>1062</v>
      </c>
      <c r="D217" s="246" t="s">
        <v>171</v>
      </c>
      <c r="E217" s="653">
        <f t="shared" si="10"/>
        <v>19491</v>
      </c>
      <c r="F217" s="653">
        <f t="shared" si="10"/>
        <v>29000</v>
      </c>
      <c r="G217" s="653">
        <f t="shared" si="10"/>
        <v>29000</v>
      </c>
      <c r="H217" s="653">
        <f t="shared" si="10"/>
        <v>29000</v>
      </c>
      <c r="I217" s="653">
        <f t="shared" si="10"/>
        <v>29000</v>
      </c>
      <c r="J217" s="7">
        <f t="shared" si="4"/>
        <v>1</v>
      </c>
      <c r="K217" s="221"/>
    </row>
    <row r="218" spans="1:11" ht="18.75" customHeight="1">
      <c r="A218" s="22">
        <v>200</v>
      </c>
      <c r="B218" s="228"/>
      <c r="C218" s="247">
        <v>1063</v>
      </c>
      <c r="D218" s="251" t="s">
        <v>688</v>
      </c>
      <c r="E218" s="654">
        <f t="shared" si="10"/>
        <v>0</v>
      </c>
      <c r="F218" s="654">
        <f t="shared" si="10"/>
        <v>0</v>
      </c>
      <c r="G218" s="654">
        <f t="shared" si="10"/>
        <v>0</v>
      </c>
      <c r="H218" s="654">
        <f t="shared" si="10"/>
        <v>0</v>
      </c>
      <c r="I218" s="654">
        <f t="shared" si="10"/>
        <v>0</v>
      </c>
      <c r="J218" s="7">
        <f t="shared" si="4"/>
      </c>
      <c r="K218" s="221"/>
    </row>
    <row r="219" spans="1:11" ht="18.75" customHeight="1">
      <c r="A219" s="22">
        <v>200</v>
      </c>
      <c r="B219" s="228"/>
      <c r="C219" s="252">
        <v>1069</v>
      </c>
      <c r="D219" s="253" t="s">
        <v>172</v>
      </c>
      <c r="E219" s="655">
        <f t="shared" si="10"/>
        <v>1219</v>
      </c>
      <c r="F219" s="655">
        <f t="shared" si="10"/>
        <v>1500</v>
      </c>
      <c r="G219" s="655">
        <f t="shared" si="10"/>
        <v>1500</v>
      </c>
      <c r="H219" s="655">
        <f t="shared" si="10"/>
        <v>1500</v>
      </c>
      <c r="I219" s="655">
        <f t="shared" si="10"/>
        <v>1500</v>
      </c>
      <c r="J219" s="7">
        <f t="shared" si="4"/>
        <v>1</v>
      </c>
      <c r="K219" s="221"/>
    </row>
    <row r="220" spans="1:11" ht="18.75" customHeight="1">
      <c r="A220" s="22">
        <v>205</v>
      </c>
      <c r="B220" s="222"/>
      <c r="C220" s="245">
        <v>1091</v>
      </c>
      <c r="D220" s="250" t="s">
        <v>763</v>
      </c>
      <c r="E220" s="653">
        <f t="shared" si="10"/>
        <v>0</v>
      </c>
      <c r="F220" s="653">
        <f t="shared" si="10"/>
        <v>0</v>
      </c>
      <c r="G220" s="653">
        <f t="shared" si="10"/>
        <v>0</v>
      </c>
      <c r="H220" s="653">
        <f t="shared" si="10"/>
        <v>0</v>
      </c>
      <c r="I220" s="653">
        <f t="shared" si="10"/>
        <v>0</v>
      </c>
      <c r="J220" s="7">
        <f t="shared" si="4"/>
      </c>
      <c r="K220" s="221"/>
    </row>
    <row r="221" spans="1:11" ht="18.75" customHeight="1">
      <c r="A221" s="22">
        <v>210</v>
      </c>
      <c r="B221" s="228"/>
      <c r="C221" s="229">
        <v>1092</v>
      </c>
      <c r="D221" s="230" t="s">
        <v>264</v>
      </c>
      <c r="E221" s="651">
        <f t="shared" si="10"/>
        <v>0</v>
      </c>
      <c r="F221" s="651">
        <f t="shared" si="10"/>
        <v>0</v>
      </c>
      <c r="G221" s="651">
        <f t="shared" si="10"/>
        <v>0</v>
      </c>
      <c r="H221" s="651">
        <f t="shared" si="10"/>
        <v>0</v>
      </c>
      <c r="I221" s="651">
        <f t="shared" si="10"/>
        <v>0</v>
      </c>
      <c r="J221" s="7">
        <f t="shared" si="4"/>
      </c>
      <c r="K221" s="221"/>
    </row>
    <row r="222" spans="1:11" ht="18.75" customHeight="1">
      <c r="A222" s="22">
        <v>215</v>
      </c>
      <c r="B222" s="228"/>
      <c r="C222" s="225">
        <v>1098</v>
      </c>
      <c r="D222" s="254" t="s">
        <v>173</v>
      </c>
      <c r="E222" s="650">
        <f t="shared" si="10"/>
        <v>10381</v>
      </c>
      <c r="F222" s="650">
        <f t="shared" si="10"/>
        <v>17000</v>
      </c>
      <c r="G222" s="650">
        <f t="shared" si="10"/>
        <v>17000</v>
      </c>
      <c r="H222" s="650">
        <f t="shared" si="10"/>
        <v>17000</v>
      </c>
      <c r="I222" s="650">
        <f t="shared" si="10"/>
        <v>17000</v>
      </c>
      <c r="J222" s="7">
        <f t="shared" si="4"/>
        <v>1</v>
      </c>
      <c r="K222" s="221"/>
    </row>
    <row r="223" spans="1:11" s="14" customFormat="1" ht="15.75">
      <c r="A223" s="21">
        <v>220</v>
      </c>
      <c r="B223" s="217">
        <v>1900</v>
      </c>
      <c r="C223" s="784" t="s">
        <v>231</v>
      </c>
      <c r="D223" s="784"/>
      <c r="E223" s="648">
        <f>SUMIF($B$607:$B$12313,$B223,E$607:E$12313)</f>
        <v>12490</v>
      </c>
      <c r="F223" s="648">
        <f>SUMIF($B$607:$B$12313,$B223,F$607:F$12313)</f>
        <v>15150</v>
      </c>
      <c r="G223" s="648">
        <f>SUMIF($B$607:$B$12313,$B223,G$607:G$12313)</f>
        <v>15150</v>
      </c>
      <c r="H223" s="648">
        <f>SUMIF($B$607:$B$12313,$B223,H$607:H$12313)</f>
        <v>15150</v>
      </c>
      <c r="I223" s="648">
        <f>SUMIF($B$607:$B$12313,$B223,I$607:I$12313)</f>
        <v>15150</v>
      </c>
      <c r="J223" s="7">
        <f t="shared" si="4"/>
        <v>1</v>
      </c>
      <c r="K223" s="221"/>
    </row>
    <row r="224" spans="1:11" ht="18.75" customHeight="1">
      <c r="A224" s="22">
        <v>225</v>
      </c>
      <c r="B224" s="228"/>
      <c r="C224" s="223">
        <v>1901</v>
      </c>
      <c r="D224" s="255" t="s">
        <v>764</v>
      </c>
      <c r="E224" s="649">
        <f aca="true" t="shared" si="11" ref="E224:I226">SUMIF($C$607:$C$12313,$C224,E$607:E$12313)</f>
        <v>2071</v>
      </c>
      <c r="F224" s="649">
        <f t="shared" si="11"/>
        <v>2800</v>
      </c>
      <c r="G224" s="649">
        <f t="shared" si="11"/>
        <v>2800</v>
      </c>
      <c r="H224" s="649">
        <f t="shared" si="11"/>
        <v>2800</v>
      </c>
      <c r="I224" s="649">
        <f t="shared" si="11"/>
        <v>2800</v>
      </c>
      <c r="J224" s="7">
        <f t="shared" si="4"/>
        <v>1</v>
      </c>
      <c r="K224" s="221"/>
    </row>
    <row r="225" spans="1:11" ht="18.75" customHeight="1">
      <c r="A225" s="22">
        <v>230</v>
      </c>
      <c r="B225" s="256"/>
      <c r="C225" s="229">
        <v>1981</v>
      </c>
      <c r="D225" s="257" t="s">
        <v>765</v>
      </c>
      <c r="E225" s="651">
        <f t="shared" si="11"/>
        <v>10419</v>
      </c>
      <c r="F225" s="651">
        <f t="shared" si="11"/>
        <v>12350</v>
      </c>
      <c r="G225" s="651">
        <f t="shared" si="11"/>
        <v>12350</v>
      </c>
      <c r="H225" s="651">
        <f t="shared" si="11"/>
        <v>12350</v>
      </c>
      <c r="I225" s="651">
        <f t="shared" si="11"/>
        <v>12350</v>
      </c>
      <c r="J225" s="7">
        <f t="shared" si="4"/>
        <v>1</v>
      </c>
      <c r="K225" s="221"/>
    </row>
    <row r="226" spans="1:11" ht="18.75" customHeight="1">
      <c r="A226" s="22">
        <v>245</v>
      </c>
      <c r="B226" s="228"/>
      <c r="C226" s="225">
        <v>1991</v>
      </c>
      <c r="D226" s="258" t="s">
        <v>766</v>
      </c>
      <c r="E226" s="650">
        <f t="shared" si="11"/>
        <v>0</v>
      </c>
      <c r="F226" s="650">
        <f t="shared" si="11"/>
        <v>0</v>
      </c>
      <c r="G226" s="650">
        <f t="shared" si="11"/>
        <v>0</v>
      </c>
      <c r="H226" s="650">
        <f t="shared" si="11"/>
        <v>0</v>
      </c>
      <c r="I226" s="650">
        <f t="shared" si="11"/>
        <v>0</v>
      </c>
      <c r="J226" s="7">
        <f t="shared" si="4"/>
      </c>
      <c r="K226" s="221"/>
    </row>
    <row r="227" spans="1:11" s="14" customFormat="1" ht="15.75">
      <c r="A227" s="21">
        <v>220</v>
      </c>
      <c r="B227" s="217">
        <v>2100</v>
      </c>
      <c r="C227" s="784" t="s">
        <v>612</v>
      </c>
      <c r="D227" s="784"/>
      <c r="E227" s="648">
        <f>SUMIF($B$607:$B$12313,$B227,E$607:E$12313)</f>
        <v>0</v>
      </c>
      <c r="F227" s="648">
        <f>SUMIF($B$607:$B$12313,$B227,F$607:F$12313)</f>
        <v>0</v>
      </c>
      <c r="G227" s="648">
        <f>SUMIF($B$607:$B$12313,$B227,G$607:G$12313)</f>
        <v>0</v>
      </c>
      <c r="H227" s="648">
        <f>SUMIF($B$607:$B$12313,$B227,H$607:H$12313)</f>
        <v>0</v>
      </c>
      <c r="I227" s="648">
        <f>SUMIF($B$607:$B$12313,$B227,I$607:I$12313)</f>
        <v>0</v>
      </c>
      <c r="J227" s="7">
        <f t="shared" si="4"/>
      </c>
      <c r="K227" s="221"/>
    </row>
    <row r="228" spans="1:11" ht="18.75" customHeight="1">
      <c r="A228" s="22">
        <v>225</v>
      </c>
      <c r="B228" s="228"/>
      <c r="C228" s="223">
        <v>2110</v>
      </c>
      <c r="D228" s="259" t="s">
        <v>174</v>
      </c>
      <c r="E228" s="649">
        <f aca="true" t="shared" si="12" ref="E228:I232">SUMIF($C$607:$C$12313,$C228,E$607:E$12313)</f>
        <v>0</v>
      </c>
      <c r="F228" s="649">
        <f t="shared" si="12"/>
        <v>0</v>
      </c>
      <c r="G228" s="649">
        <f t="shared" si="12"/>
        <v>0</v>
      </c>
      <c r="H228" s="649">
        <f t="shared" si="12"/>
        <v>0</v>
      </c>
      <c r="I228" s="649">
        <f t="shared" si="12"/>
        <v>0</v>
      </c>
      <c r="J228" s="7">
        <f t="shared" si="4"/>
      </c>
      <c r="K228" s="221"/>
    </row>
    <row r="229" spans="1:11" ht="18.75" customHeight="1">
      <c r="A229" s="22">
        <v>230</v>
      </c>
      <c r="B229" s="256"/>
      <c r="C229" s="229">
        <v>2120</v>
      </c>
      <c r="D229" s="232" t="s">
        <v>175</v>
      </c>
      <c r="E229" s="651">
        <f t="shared" si="12"/>
        <v>0</v>
      </c>
      <c r="F229" s="651">
        <f t="shared" si="12"/>
        <v>0</v>
      </c>
      <c r="G229" s="651">
        <f t="shared" si="12"/>
        <v>0</v>
      </c>
      <c r="H229" s="651">
        <f t="shared" si="12"/>
        <v>0</v>
      </c>
      <c r="I229" s="651">
        <f t="shared" si="12"/>
        <v>0</v>
      </c>
      <c r="J229" s="7">
        <f t="shared" si="4"/>
      </c>
      <c r="K229" s="221"/>
    </row>
    <row r="230" spans="1:11" ht="18.75" customHeight="1">
      <c r="A230" s="22">
        <v>235</v>
      </c>
      <c r="B230" s="256"/>
      <c r="C230" s="229">
        <v>2125</v>
      </c>
      <c r="D230" s="232" t="s">
        <v>176</v>
      </c>
      <c r="E230" s="651">
        <f t="shared" si="12"/>
        <v>0</v>
      </c>
      <c r="F230" s="651">
        <f t="shared" si="12"/>
        <v>0</v>
      </c>
      <c r="G230" s="651">
        <f t="shared" si="12"/>
        <v>0</v>
      </c>
      <c r="H230" s="651">
        <f t="shared" si="12"/>
        <v>0</v>
      </c>
      <c r="I230" s="651">
        <f t="shared" si="12"/>
        <v>0</v>
      </c>
      <c r="J230" s="7">
        <f t="shared" si="4"/>
      </c>
      <c r="K230" s="221"/>
    </row>
    <row r="231" spans="1:11" ht="18.75" customHeight="1">
      <c r="A231" s="22">
        <v>240</v>
      </c>
      <c r="B231" s="227"/>
      <c r="C231" s="229">
        <v>2140</v>
      </c>
      <c r="D231" s="232" t="s">
        <v>177</v>
      </c>
      <c r="E231" s="651">
        <f t="shared" si="12"/>
        <v>0</v>
      </c>
      <c r="F231" s="651">
        <f t="shared" si="12"/>
        <v>0</v>
      </c>
      <c r="G231" s="651">
        <f t="shared" si="12"/>
        <v>0</v>
      </c>
      <c r="H231" s="651">
        <f t="shared" si="12"/>
        <v>0</v>
      </c>
      <c r="I231" s="651">
        <f t="shared" si="12"/>
        <v>0</v>
      </c>
      <c r="J231" s="7">
        <f t="shared" si="4"/>
      </c>
      <c r="K231" s="221"/>
    </row>
    <row r="232" spans="1:11" ht="18.75" customHeight="1">
      <c r="A232" s="22">
        <v>245</v>
      </c>
      <c r="B232" s="228"/>
      <c r="C232" s="225">
        <v>2190</v>
      </c>
      <c r="D232" s="260" t="s">
        <v>178</v>
      </c>
      <c r="E232" s="650">
        <f t="shared" si="12"/>
        <v>0</v>
      </c>
      <c r="F232" s="650">
        <f t="shared" si="12"/>
        <v>0</v>
      </c>
      <c r="G232" s="650">
        <f t="shared" si="12"/>
        <v>0</v>
      </c>
      <c r="H232" s="650">
        <f t="shared" si="12"/>
        <v>0</v>
      </c>
      <c r="I232" s="650">
        <f t="shared" si="12"/>
        <v>0</v>
      </c>
      <c r="J232" s="7">
        <f t="shared" si="4"/>
      </c>
      <c r="K232" s="221"/>
    </row>
    <row r="233" spans="1:11" s="14" customFormat="1" ht="15.75">
      <c r="A233" s="21">
        <v>250</v>
      </c>
      <c r="B233" s="217">
        <v>2200</v>
      </c>
      <c r="C233" s="784" t="s">
        <v>179</v>
      </c>
      <c r="D233" s="784"/>
      <c r="E233" s="648">
        <f>SUMIF($B$607:$B$12313,$B233,E$607:E$12313)</f>
        <v>1077</v>
      </c>
      <c r="F233" s="648">
        <f>SUMIF($B$607:$B$12313,$B233,F$607:F$12313)</f>
        <v>3000</v>
      </c>
      <c r="G233" s="648">
        <f>SUMIF($B$607:$B$12313,$B233,G$607:G$12313)</f>
        <v>3000</v>
      </c>
      <c r="H233" s="648">
        <f>SUMIF($B$607:$B$12313,$B233,H$607:H$12313)</f>
        <v>3000</v>
      </c>
      <c r="I233" s="648">
        <f>SUMIF($B$607:$B$12313,$B233,I$607:I$12313)</f>
        <v>3000</v>
      </c>
      <c r="J233" s="7">
        <f t="shared" si="4"/>
        <v>1</v>
      </c>
      <c r="K233" s="221"/>
    </row>
    <row r="234" spans="1:11" ht="18.75" customHeight="1">
      <c r="A234" s="22">
        <v>255</v>
      </c>
      <c r="B234" s="228"/>
      <c r="C234" s="223">
        <v>2221</v>
      </c>
      <c r="D234" s="224" t="s">
        <v>265</v>
      </c>
      <c r="E234" s="649">
        <f aca="true" t="shared" si="13" ref="E234:I235">SUMIF($C$607:$C$12313,$C234,E$607:E$12313)</f>
        <v>0</v>
      </c>
      <c r="F234" s="649">
        <f t="shared" si="13"/>
        <v>0</v>
      </c>
      <c r="G234" s="649">
        <f t="shared" si="13"/>
        <v>0</v>
      </c>
      <c r="H234" s="649">
        <f t="shared" si="13"/>
        <v>0</v>
      </c>
      <c r="I234" s="649">
        <f t="shared" si="13"/>
        <v>0</v>
      </c>
      <c r="J234" s="7">
        <f t="shared" si="4"/>
      </c>
      <c r="K234" s="221"/>
    </row>
    <row r="235" spans="1:11" ht="18.75" customHeight="1">
      <c r="A235" s="22">
        <v>265</v>
      </c>
      <c r="B235" s="228"/>
      <c r="C235" s="225">
        <v>2224</v>
      </c>
      <c r="D235" s="226" t="s">
        <v>180</v>
      </c>
      <c r="E235" s="650">
        <f t="shared" si="13"/>
        <v>1077</v>
      </c>
      <c r="F235" s="650">
        <f t="shared" si="13"/>
        <v>3000</v>
      </c>
      <c r="G235" s="650">
        <f t="shared" si="13"/>
        <v>3000</v>
      </c>
      <c r="H235" s="650">
        <f t="shared" si="13"/>
        <v>3000</v>
      </c>
      <c r="I235" s="650">
        <f t="shared" si="13"/>
        <v>3000</v>
      </c>
      <c r="J235" s="7">
        <f t="shared" si="4"/>
        <v>1</v>
      </c>
      <c r="K235" s="221"/>
    </row>
    <row r="236" spans="1:11" s="14" customFormat="1" ht="15.75">
      <c r="A236" s="21">
        <v>270</v>
      </c>
      <c r="B236" s="217">
        <v>2500</v>
      </c>
      <c r="C236" s="784" t="s">
        <v>181</v>
      </c>
      <c r="D236" s="784"/>
      <c r="E236" s="648">
        <f aca="true" t="shared" si="14" ref="E236:I240">SUMIF($B$607:$B$12313,$B236,E$607:E$12313)</f>
        <v>0</v>
      </c>
      <c r="F236" s="648">
        <f t="shared" si="14"/>
        <v>0</v>
      </c>
      <c r="G236" s="648">
        <f t="shared" si="14"/>
        <v>0</v>
      </c>
      <c r="H236" s="648">
        <f t="shared" si="14"/>
        <v>0</v>
      </c>
      <c r="I236" s="648">
        <f t="shared" si="14"/>
        <v>0</v>
      </c>
      <c r="J236" s="7">
        <f t="shared" si="4"/>
      </c>
      <c r="K236" s="221"/>
    </row>
    <row r="237" spans="1:11" s="14" customFormat="1" ht="18.75" customHeight="1">
      <c r="A237" s="21">
        <v>290</v>
      </c>
      <c r="B237" s="217">
        <v>2600</v>
      </c>
      <c r="C237" s="785" t="s">
        <v>182</v>
      </c>
      <c r="D237" s="785"/>
      <c r="E237" s="648">
        <f t="shared" si="14"/>
        <v>0</v>
      </c>
      <c r="F237" s="648">
        <f t="shared" si="14"/>
        <v>0</v>
      </c>
      <c r="G237" s="648">
        <f t="shared" si="14"/>
        <v>0</v>
      </c>
      <c r="H237" s="648">
        <f t="shared" si="14"/>
        <v>0</v>
      </c>
      <c r="I237" s="648">
        <f t="shared" si="14"/>
        <v>0</v>
      </c>
      <c r="J237" s="7">
        <f t="shared" si="4"/>
      </c>
      <c r="K237" s="221"/>
    </row>
    <row r="238" spans="1:11" s="14" customFormat="1" ht="18.75" customHeight="1">
      <c r="A238" s="37">
        <v>320</v>
      </c>
      <c r="B238" s="217">
        <v>2700</v>
      </c>
      <c r="C238" s="785" t="s">
        <v>183</v>
      </c>
      <c r="D238" s="785"/>
      <c r="E238" s="648">
        <f t="shared" si="14"/>
        <v>0</v>
      </c>
      <c r="F238" s="648">
        <f t="shared" si="14"/>
        <v>0</v>
      </c>
      <c r="G238" s="648">
        <f t="shared" si="14"/>
        <v>0</v>
      </c>
      <c r="H238" s="648">
        <f t="shared" si="14"/>
        <v>0</v>
      </c>
      <c r="I238" s="648">
        <f t="shared" si="14"/>
        <v>0</v>
      </c>
      <c r="J238" s="7">
        <f t="shared" si="4"/>
      </c>
      <c r="K238" s="221"/>
    </row>
    <row r="239" spans="1:11" s="14" customFormat="1" ht="30" customHeight="1">
      <c r="A239" s="21">
        <v>330</v>
      </c>
      <c r="B239" s="217">
        <v>2800</v>
      </c>
      <c r="C239" s="785" t="s">
        <v>1262</v>
      </c>
      <c r="D239" s="785"/>
      <c r="E239" s="648">
        <f t="shared" si="14"/>
        <v>0</v>
      </c>
      <c r="F239" s="648">
        <f t="shared" si="14"/>
        <v>0</v>
      </c>
      <c r="G239" s="648">
        <f t="shared" si="14"/>
        <v>0</v>
      </c>
      <c r="H239" s="648">
        <f t="shared" si="14"/>
        <v>0</v>
      </c>
      <c r="I239" s="648">
        <f t="shared" si="14"/>
        <v>0</v>
      </c>
      <c r="J239" s="7">
        <f t="shared" si="4"/>
      </c>
      <c r="K239" s="249"/>
    </row>
    <row r="240" spans="1:11" s="14" customFormat="1" ht="15.75">
      <c r="A240" s="21">
        <v>350</v>
      </c>
      <c r="B240" s="217">
        <v>2900</v>
      </c>
      <c r="C240" s="784" t="s">
        <v>184</v>
      </c>
      <c r="D240" s="784"/>
      <c r="E240" s="648">
        <f t="shared" si="14"/>
        <v>0</v>
      </c>
      <c r="F240" s="648">
        <f t="shared" si="14"/>
        <v>0</v>
      </c>
      <c r="G240" s="648">
        <f t="shared" si="14"/>
        <v>0</v>
      </c>
      <c r="H240" s="648">
        <f t="shared" si="14"/>
        <v>0</v>
      </c>
      <c r="I240" s="648">
        <f t="shared" si="14"/>
        <v>0</v>
      </c>
      <c r="J240" s="7">
        <f t="shared" si="4"/>
      </c>
      <c r="K240" s="221"/>
    </row>
    <row r="241" spans="1:11" ht="18.75" customHeight="1">
      <c r="A241" s="22">
        <v>355</v>
      </c>
      <c r="B241" s="261"/>
      <c r="C241" s="223">
        <v>2910</v>
      </c>
      <c r="D241" s="262" t="s">
        <v>1620</v>
      </c>
      <c r="E241" s="649">
        <f aca="true" t="shared" si="15" ref="E241:I248">SUMIF($C$607:$C$12313,$C241,E$607:E$12313)</f>
        <v>0</v>
      </c>
      <c r="F241" s="649">
        <f t="shared" si="15"/>
        <v>0</v>
      </c>
      <c r="G241" s="649">
        <f t="shared" si="15"/>
        <v>0</v>
      </c>
      <c r="H241" s="649">
        <f t="shared" si="15"/>
        <v>0</v>
      </c>
      <c r="I241" s="649">
        <f t="shared" si="15"/>
        <v>0</v>
      </c>
      <c r="J241" s="7">
        <f t="shared" si="4"/>
      </c>
      <c r="K241" s="221"/>
    </row>
    <row r="242" spans="1:11" ht="18.75" customHeight="1">
      <c r="A242" s="22">
        <v>355</v>
      </c>
      <c r="B242" s="261"/>
      <c r="C242" s="223">
        <v>2920</v>
      </c>
      <c r="D242" s="262" t="s">
        <v>185</v>
      </c>
      <c r="E242" s="649">
        <f t="shared" si="15"/>
        <v>0</v>
      </c>
      <c r="F242" s="649">
        <f t="shared" si="15"/>
        <v>0</v>
      </c>
      <c r="G242" s="649">
        <f t="shared" si="15"/>
        <v>0</v>
      </c>
      <c r="H242" s="649">
        <f t="shared" si="15"/>
        <v>0</v>
      </c>
      <c r="I242" s="649">
        <f t="shared" si="15"/>
        <v>0</v>
      </c>
      <c r="J242" s="7">
        <f t="shared" si="4"/>
      </c>
      <c r="K242" s="221"/>
    </row>
    <row r="243" spans="1:11" ht="31.5">
      <c r="A243" s="22">
        <v>375</v>
      </c>
      <c r="B243" s="261"/>
      <c r="C243" s="247">
        <v>2969</v>
      </c>
      <c r="D243" s="263" t="s">
        <v>186</v>
      </c>
      <c r="E243" s="654">
        <f t="shared" si="15"/>
        <v>0</v>
      </c>
      <c r="F243" s="654">
        <f t="shared" si="15"/>
        <v>0</v>
      </c>
      <c r="G243" s="654">
        <f t="shared" si="15"/>
        <v>0</v>
      </c>
      <c r="H243" s="654">
        <f t="shared" si="15"/>
        <v>0</v>
      </c>
      <c r="I243" s="654">
        <f t="shared" si="15"/>
        <v>0</v>
      </c>
      <c r="J243" s="7">
        <f t="shared" si="4"/>
      </c>
      <c r="K243" s="221"/>
    </row>
    <row r="244" spans="1:11" ht="31.5">
      <c r="A244" s="22">
        <v>380</v>
      </c>
      <c r="B244" s="261"/>
      <c r="C244" s="264">
        <v>2970</v>
      </c>
      <c r="D244" s="265" t="s">
        <v>187</v>
      </c>
      <c r="E244" s="656">
        <f t="shared" si="15"/>
        <v>0</v>
      </c>
      <c r="F244" s="656">
        <f t="shared" si="15"/>
        <v>0</v>
      </c>
      <c r="G244" s="656">
        <f t="shared" si="15"/>
        <v>0</v>
      </c>
      <c r="H244" s="656">
        <f t="shared" si="15"/>
        <v>0</v>
      </c>
      <c r="I244" s="656">
        <f t="shared" si="15"/>
        <v>0</v>
      </c>
      <c r="J244" s="7">
        <f t="shared" si="4"/>
      </c>
      <c r="K244" s="249"/>
    </row>
    <row r="245" spans="1:11" ht="18.75" customHeight="1">
      <c r="A245" s="22">
        <v>385</v>
      </c>
      <c r="B245" s="261"/>
      <c r="C245" s="252">
        <v>2989</v>
      </c>
      <c r="D245" s="266" t="s">
        <v>188</v>
      </c>
      <c r="E245" s="655">
        <f t="shared" si="15"/>
        <v>0</v>
      </c>
      <c r="F245" s="655">
        <f t="shared" si="15"/>
        <v>0</v>
      </c>
      <c r="G245" s="655">
        <f t="shared" si="15"/>
        <v>0</v>
      </c>
      <c r="H245" s="655">
        <f t="shared" si="15"/>
        <v>0</v>
      </c>
      <c r="I245" s="655">
        <f t="shared" si="15"/>
        <v>0</v>
      </c>
      <c r="J245" s="7">
        <f t="shared" si="4"/>
      </c>
      <c r="K245" s="221"/>
    </row>
    <row r="246" spans="1:11" ht="34.5" customHeight="1">
      <c r="A246" s="22">
        <v>390</v>
      </c>
      <c r="B246" s="228"/>
      <c r="C246" s="245">
        <v>2990</v>
      </c>
      <c r="D246" s="267" t="s">
        <v>1621</v>
      </c>
      <c r="E246" s="653">
        <f t="shared" si="15"/>
        <v>0</v>
      </c>
      <c r="F246" s="653">
        <f t="shared" si="15"/>
        <v>0</v>
      </c>
      <c r="G246" s="653">
        <f t="shared" si="15"/>
        <v>0</v>
      </c>
      <c r="H246" s="653">
        <f t="shared" si="15"/>
        <v>0</v>
      </c>
      <c r="I246" s="653">
        <f t="shared" si="15"/>
        <v>0</v>
      </c>
      <c r="J246" s="7">
        <f t="shared" si="4"/>
      </c>
      <c r="K246" s="221"/>
    </row>
    <row r="247" spans="1:11" ht="18.75" customHeight="1">
      <c r="A247" s="22">
        <v>390</v>
      </c>
      <c r="B247" s="228"/>
      <c r="C247" s="245">
        <v>2991</v>
      </c>
      <c r="D247" s="267" t="s">
        <v>189</v>
      </c>
      <c r="E247" s="653">
        <f t="shared" si="15"/>
        <v>0</v>
      </c>
      <c r="F247" s="653">
        <f t="shared" si="15"/>
        <v>0</v>
      </c>
      <c r="G247" s="653">
        <f t="shared" si="15"/>
        <v>0</v>
      </c>
      <c r="H247" s="653">
        <f t="shared" si="15"/>
        <v>0</v>
      </c>
      <c r="I247" s="653">
        <f t="shared" si="15"/>
        <v>0</v>
      </c>
      <c r="J247" s="7">
        <f t="shared" si="4"/>
      </c>
      <c r="K247" s="221"/>
    </row>
    <row r="248" spans="1:11" ht="18.75" customHeight="1">
      <c r="A248" s="22">
        <v>395</v>
      </c>
      <c r="B248" s="228"/>
      <c r="C248" s="225">
        <v>2992</v>
      </c>
      <c r="D248" s="260" t="s">
        <v>190</v>
      </c>
      <c r="E248" s="650">
        <f t="shared" si="15"/>
        <v>0</v>
      </c>
      <c r="F248" s="650">
        <f t="shared" si="15"/>
        <v>0</v>
      </c>
      <c r="G248" s="650">
        <f t="shared" si="15"/>
        <v>0</v>
      </c>
      <c r="H248" s="650">
        <f t="shared" si="15"/>
        <v>0</v>
      </c>
      <c r="I248" s="650">
        <f t="shared" si="15"/>
        <v>0</v>
      </c>
      <c r="J248" s="7">
        <f t="shared" si="4"/>
      </c>
      <c r="K248" s="221"/>
    </row>
    <row r="249" spans="1:11" s="14" customFormat="1" ht="18.75" customHeight="1">
      <c r="A249" s="17">
        <v>397</v>
      </c>
      <c r="B249" s="217">
        <v>3300</v>
      </c>
      <c r="C249" s="269" t="s">
        <v>1642</v>
      </c>
      <c r="D249" s="451"/>
      <c r="E249" s="648">
        <f>SUMIF($B$607:$B$12313,$B249,E$607:E$12313)</f>
        <v>0</v>
      </c>
      <c r="F249" s="648">
        <f>SUMIF($B$607:$B$12313,$B249,F$607:F$12313)</f>
        <v>0</v>
      </c>
      <c r="G249" s="648">
        <f>SUMIF($B$607:$B$12313,$B249,G$607:G$12313)</f>
        <v>0</v>
      </c>
      <c r="H249" s="648">
        <f>SUMIF($B$607:$B$12313,$B249,H$607:H$12313)</f>
        <v>0</v>
      </c>
      <c r="I249" s="648">
        <f>SUMIF($B$607:$B$12313,$B249,I$607:I$12313)</f>
        <v>0</v>
      </c>
      <c r="J249" s="7">
        <f t="shared" si="4"/>
      </c>
      <c r="K249" s="221"/>
    </row>
    <row r="250" spans="1:11" ht="18.75" customHeight="1">
      <c r="A250" s="13">
        <v>398</v>
      </c>
      <c r="B250" s="227"/>
      <c r="C250" s="223">
        <v>3301</v>
      </c>
      <c r="D250" s="270" t="s">
        <v>191</v>
      </c>
      <c r="E250" s="649">
        <f aca="true" t="shared" si="16" ref="E250:I254">SUMIF($C$607:$C$12313,$C250,E$607:E$12313)</f>
        <v>0</v>
      </c>
      <c r="F250" s="649">
        <f t="shared" si="16"/>
        <v>0</v>
      </c>
      <c r="G250" s="649">
        <f t="shared" si="16"/>
        <v>0</v>
      </c>
      <c r="H250" s="649">
        <f t="shared" si="16"/>
        <v>0</v>
      </c>
      <c r="I250" s="649">
        <f t="shared" si="16"/>
        <v>0</v>
      </c>
      <c r="J250" s="7">
        <f t="shared" si="4"/>
      </c>
      <c r="K250" s="221"/>
    </row>
    <row r="251" spans="1:11" ht="18.75" customHeight="1">
      <c r="A251" s="13">
        <v>399</v>
      </c>
      <c r="B251" s="227"/>
      <c r="C251" s="229">
        <v>3302</v>
      </c>
      <c r="D251" s="271" t="s">
        <v>610</v>
      </c>
      <c r="E251" s="651">
        <f t="shared" si="16"/>
        <v>0</v>
      </c>
      <c r="F251" s="651">
        <f t="shared" si="16"/>
        <v>0</v>
      </c>
      <c r="G251" s="651">
        <f t="shared" si="16"/>
        <v>0</v>
      </c>
      <c r="H251" s="651">
        <f t="shared" si="16"/>
        <v>0</v>
      </c>
      <c r="I251" s="651">
        <f t="shared" si="16"/>
        <v>0</v>
      </c>
      <c r="J251" s="7">
        <f t="shared" si="4"/>
      </c>
      <c r="K251" s="221"/>
    </row>
    <row r="252" spans="1:11" ht="18.75" customHeight="1">
      <c r="A252" s="13">
        <v>400</v>
      </c>
      <c r="B252" s="227"/>
      <c r="C252" s="229">
        <v>3304</v>
      </c>
      <c r="D252" s="271" t="s">
        <v>192</v>
      </c>
      <c r="E252" s="651">
        <f t="shared" si="16"/>
        <v>0</v>
      </c>
      <c r="F252" s="651">
        <f t="shared" si="16"/>
        <v>0</v>
      </c>
      <c r="G252" s="651">
        <f t="shared" si="16"/>
        <v>0</v>
      </c>
      <c r="H252" s="651">
        <f t="shared" si="16"/>
        <v>0</v>
      </c>
      <c r="I252" s="651">
        <f t="shared" si="16"/>
        <v>0</v>
      </c>
      <c r="J252" s="7">
        <f t="shared" si="4"/>
      </c>
      <c r="K252" s="221"/>
    </row>
    <row r="253" spans="1:11" ht="18.75" customHeight="1">
      <c r="A253" s="13">
        <v>401</v>
      </c>
      <c r="B253" s="227"/>
      <c r="C253" s="225">
        <v>3306</v>
      </c>
      <c r="D253" s="272" t="s">
        <v>1263</v>
      </c>
      <c r="E253" s="651">
        <f t="shared" si="16"/>
        <v>0</v>
      </c>
      <c r="F253" s="651">
        <f t="shared" si="16"/>
        <v>0</v>
      </c>
      <c r="G253" s="651">
        <f t="shared" si="16"/>
        <v>0</v>
      </c>
      <c r="H253" s="651">
        <f t="shared" si="16"/>
        <v>0</v>
      </c>
      <c r="I253" s="651">
        <f t="shared" si="16"/>
        <v>0</v>
      </c>
      <c r="J253" s="7">
        <f aca="true" t="shared" si="17" ref="J253:J300">(IF(OR($E253&lt;&gt;0,$F253&lt;&gt;0,$G253&lt;&gt;0,$H253&lt;&gt;0,$I253&lt;&gt;0),$J$2,""))</f>
      </c>
      <c r="K253" s="221"/>
    </row>
    <row r="254" spans="1:11" s="14" customFormat="1" ht="19.5" customHeight="1">
      <c r="A254" s="38">
        <v>404</v>
      </c>
      <c r="B254" s="227"/>
      <c r="C254" s="225">
        <v>3307</v>
      </c>
      <c r="D254" s="272" t="s">
        <v>1649</v>
      </c>
      <c r="E254" s="650">
        <f t="shared" si="16"/>
        <v>0</v>
      </c>
      <c r="F254" s="650">
        <f t="shared" si="16"/>
        <v>0</v>
      </c>
      <c r="G254" s="650">
        <f t="shared" si="16"/>
        <v>0</v>
      </c>
      <c r="H254" s="650">
        <f t="shared" si="16"/>
        <v>0</v>
      </c>
      <c r="I254" s="650">
        <f t="shared" si="16"/>
        <v>0</v>
      </c>
      <c r="J254" s="7">
        <f t="shared" si="17"/>
      </c>
      <c r="K254" s="221"/>
    </row>
    <row r="255" spans="1:11" s="14" customFormat="1" ht="15.75">
      <c r="A255" s="38">
        <v>404</v>
      </c>
      <c r="B255" s="217">
        <v>3900</v>
      </c>
      <c r="C255" s="784" t="s">
        <v>193</v>
      </c>
      <c r="D255" s="784"/>
      <c r="E255" s="648">
        <f aca="true" t="shared" si="18" ref="E255:I258">SUMIF($B$607:$B$12313,$B255,E$607:E$12313)</f>
        <v>0</v>
      </c>
      <c r="F255" s="648">
        <f t="shared" si="18"/>
        <v>0</v>
      </c>
      <c r="G255" s="648">
        <f t="shared" si="18"/>
        <v>0</v>
      </c>
      <c r="H255" s="648">
        <f t="shared" si="18"/>
        <v>0</v>
      </c>
      <c r="I255" s="648">
        <f t="shared" si="18"/>
        <v>0</v>
      </c>
      <c r="J255" s="7">
        <f t="shared" si="17"/>
      </c>
      <c r="K255" s="221"/>
    </row>
    <row r="256" spans="1:11" s="14" customFormat="1" ht="15.75">
      <c r="A256" s="21">
        <v>440</v>
      </c>
      <c r="B256" s="217">
        <v>4000</v>
      </c>
      <c r="C256" s="784" t="s">
        <v>194</v>
      </c>
      <c r="D256" s="784"/>
      <c r="E256" s="648">
        <f t="shared" si="18"/>
        <v>0</v>
      </c>
      <c r="F256" s="648">
        <f t="shared" si="18"/>
        <v>0</v>
      </c>
      <c r="G256" s="648">
        <f t="shared" si="18"/>
        <v>0</v>
      </c>
      <c r="H256" s="648">
        <f t="shared" si="18"/>
        <v>0</v>
      </c>
      <c r="I256" s="648">
        <f t="shared" si="18"/>
        <v>0</v>
      </c>
      <c r="J256" s="7">
        <f t="shared" si="17"/>
      </c>
      <c r="K256" s="221"/>
    </row>
    <row r="257" spans="1:11" s="14" customFormat="1" ht="15.75">
      <c r="A257" s="21">
        <v>450</v>
      </c>
      <c r="B257" s="217">
        <v>4100</v>
      </c>
      <c r="C257" s="784" t="s">
        <v>195</v>
      </c>
      <c r="D257" s="784"/>
      <c r="E257" s="648">
        <f t="shared" si="18"/>
        <v>0</v>
      </c>
      <c r="F257" s="648">
        <f t="shared" si="18"/>
        <v>0</v>
      </c>
      <c r="G257" s="648">
        <f t="shared" si="18"/>
        <v>0</v>
      </c>
      <c r="H257" s="648">
        <f t="shared" si="18"/>
        <v>0</v>
      </c>
      <c r="I257" s="648">
        <f t="shared" si="18"/>
        <v>0</v>
      </c>
      <c r="J257" s="7">
        <f t="shared" si="17"/>
      </c>
      <c r="K257" s="221"/>
    </row>
    <row r="258" spans="1:11" s="14" customFormat="1" ht="15.75">
      <c r="A258" s="21">
        <v>495</v>
      </c>
      <c r="B258" s="217">
        <v>4200</v>
      </c>
      <c r="C258" s="784" t="s">
        <v>196</v>
      </c>
      <c r="D258" s="784"/>
      <c r="E258" s="648">
        <f t="shared" si="18"/>
        <v>8500</v>
      </c>
      <c r="F258" s="648">
        <f t="shared" si="18"/>
        <v>9000</v>
      </c>
      <c r="G258" s="648">
        <f t="shared" si="18"/>
        <v>9000</v>
      </c>
      <c r="H258" s="648">
        <f t="shared" si="18"/>
        <v>9000</v>
      </c>
      <c r="I258" s="648">
        <f t="shared" si="18"/>
        <v>9000</v>
      </c>
      <c r="J258" s="7">
        <f t="shared" si="17"/>
        <v>1</v>
      </c>
      <c r="K258" s="221"/>
    </row>
    <row r="259" spans="1:11" ht="18.75" customHeight="1">
      <c r="A259" s="22">
        <v>500</v>
      </c>
      <c r="B259" s="273"/>
      <c r="C259" s="223">
        <v>4201</v>
      </c>
      <c r="D259" s="224" t="s">
        <v>197</v>
      </c>
      <c r="E259" s="649">
        <f aca="true" t="shared" si="19" ref="E259:I264">SUMIF($C$607:$C$12313,$C259,E$607:E$12313)</f>
        <v>0</v>
      </c>
      <c r="F259" s="649">
        <f t="shared" si="19"/>
        <v>0</v>
      </c>
      <c r="G259" s="649">
        <f t="shared" si="19"/>
        <v>0</v>
      </c>
      <c r="H259" s="649">
        <f t="shared" si="19"/>
        <v>0</v>
      </c>
      <c r="I259" s="649">
        <f t="shared" si="19"/>
        <v>0</v>
      </c>
      <c r="J259" s="7">
        <f t="shared" si="17"/>
      </c>
      <c r="K259" s="221"/>
    </row>
    <row r="260" spans="1:11" ht="18.75" customHeight="1">
      <c r="A260" s="22">
        <v>505</v>
      </c>
      <c r="B260" s="273"/>
      <c r="C260" s="229">
        <v>4202</v>
      </c>
      <c r="D260" s="274" t="s">
        <v>198</v>
      </c>
      <c r="E260" s="651">
        <f t="shared" si="19"/>
        <v>0</v>
      </c>
      <c r="F260" s="651">
        <f t="shared" si="19"/>
        <v>0</v>
      </c>
      <c r="G260" s="651">
        <f t="shared" si="19"/>
        <v>0</v>
      </c>
      <c r="H260" s="651">
        <f t="shared" si="19"/>
        <v>0</v>
      </c>
      <c r="I260" s="651">
        <f t="shared" si="19"/>
        <v>0</v>
      </c>
      <c r="J260" s="7">
        <f t="shared" si="17"/>
      </c>
      <c r="K260" s="221"/>
    </row>
    <row r="261" spans="1:11" ht="18.75" customHeight="1">
      <c r="A261" s="22">
        <v>510</v>
      </c>
      <c r="B261" s="273"/>
      <c r="C261" s="229">
        <v>4214</v>
      </c>
      <c r="D261" s="274" t="s">
        <v>199</v>
      </c>
      <c r="E261" s="651">
        <f t="shared" si="19"/>
        <v>8500</v>
      </c>
      <c r="F261" s="651">
        <f t="shared" si="19"/>
        <v>9000</v>
      </c>
      <c r="G261" s="651">
        <f t="shared" si="19"/>
        <v>9000</v>
      </c>
      <c r="H261" s="651">
        <f t="shared" si="19"/>
        <v>9000</v>
      </c>
      <c r="I261" s="651">
        <f t="shared" si="19"/>
        <v>9000</v>
      </c>
      <c r="J261" s="7">
        <f t="shared" si="17"/>
        <v>1</v>
      </c>
      <c r="K261" s="221"/>
    </row>
    <row r="262" spans="1:11" ht="18.75" customHeight="1">
      <c r="A262" s="22">
        <v>515</v>
      </c>
      <c r="B262" s="273"/>
      <c r="C262" s="229">
        <v>4217</v>
      </c>
      <c r="D262" s="274" t="s">
        <v>200</v>
      </c>
      <c r="E262" s="651">
        <f t="shared" si="19"/>
        <v>0</v>
      </c>
      <c r="F262" s="651">
        <f t="shared" si="19"/>
        <v>0</v>
      </c>
      <c r="G262" s="651">
        <f t="shared" si="19"/>
        <v>0</v>
      </c>
      <c r="H262" s="651">
        <f t="shared" si="19"/>
        <v>0</v>
      </c>
      <c r="I262" s="651">
        <f t="shared" si="19"/>
        <v>0</v>
      </c>
      <c r="J262" s="7">
        <f t="shared" si="17"/>
      </c>
      <c r="K262" s="221"/>
    </row>
    <row r="263" spans="1:11" ht="18.75" customHeight="1">
      <c r="A263" s="22">
        <v>520</v>
      </c>
      <c r="B263" s="273"/>
      <c r="C263" s="229">
        <v>4218</v>
      </c>
      <c r="D263" s="230" t="s">
        <v>201</v>
      </c>
      <c r="E263" s="651">
        <f t="shared" si="19"/>
        <v>0</v>
      </c>
      <c r="F263" s="651">
        <f t="shared" si="19"/>
        <v>0</v>
      </c>
      <c r="G263" s="651">
        <f t="shared" si="19"/>
        <v>0</v>
      </c>
      <c r="H263" s="651">
        <f t="shared" si="19"/>
        <v>0</v>
      </c>
      <c r="I263" s="651">
        <f t="shared" si="19"/>
        <v>0</v>
      </c>
      <c r="J263" s="7">
        <f t="shared" si="17"/>
      </c>
      <c r="K263" s="221"/>
    </row>
    <row r="264" spans="1:11" ht="18.75" customHeight="1">
      <c r="A264" s="22">
        <v>525</v>
      </c>
      <c r="B264" s="273"/>
      <c r="C264" s="225">
        <v>4219</v>
      </c>
      <c r="D264" s="258" t="s">
        <v>202</v>
      </c>
      <c r="E264" s="650">
        <f t="shared" si="19"/>
        <v>0</v>
      </c>
      <c r="F264" s="650">
        <f t="shared" si="19"/>
        <v>0</v>
      </c>
      <c r="G264" s="650">
        <f t="shared" si="19"/>
        <v>0</v>
      </c>
      <c r="H264" s="650">
        <f t="shared" si="19"/>
        <v>0</v>
      </c>
      <c r="I264" s="650">
        <f t="shared" si="19"/>
        <v>0</v>
      </c>
      <c r="J264" s="7">
        <f t="shared" si="17"/>
      </c>
      <c r="K264" s="221"/>
    </row>
    <row r="265" spans="1:11" s="14" customFormat="1" ht="15.75">
      <c r="A265" s="21">
        <v>635</v>
      </c>
      <c r="B265" s="217">
        <v>4300</v>
      </c>
      <c r="C265" s="784" t="s">
        <v>1267</v>
      </c>
      <c r="D265" s="784"/>
      <c r="E265" s="648">
        <f>SUMIF($B$607:$B$12313,$B265,E$607:E$12313)</f>
        <v>0</v>
      </c>
      <c r="F265" s="648">
        <f>SUMIF($B$607:$B$12313,$B265,F$607:F$12313)</f>
        <v>0</v>
      </c>
      <c r="G265" s="648">
        <f>SUMIF($B$607:$B$12313,$B265,G$607:G$12313)</f>
        <v>0</v>
      </c>
      <c r="H265" s="648">
        <f>SUMIF($B$607:$B$12313,$B265,H$607:H$12313)</f>
        <v>0</v>
      </c>
      <c r="I265" s="648">
        <f>SUMIF($B$607:$B$12313,$B265,I$607:I$12313)</f>
        <v>0</v>
      </c>
      <c r="J265" s="7">
        <f t="shared" si="17"/>
      </c>
      <c r="K265" s="221"/>
    </row>
    <row r="266" spans="1:11" ht="18.75" customHeight="1">
      <c r="A266" s="22">
        <v>640</v>
      </c>
      <c r="B266" s="273"/>
      <c r="C266" s="223">
        <v>4301</v>
      </c>
      <c r="D266" s="242" t="s">
        <v>203</v>
      </c>
      <c r="E266" s="649">
        <f aca="true" t="shared" si="20" ref="E266:I268">SUMIF($C$607:$C$12313,$C266,E$607:E$12313)</f>
        <v>0</v>
      </c>
      <c r="F266" s="649">
        <f t="shared" si="20"/>
        <v>0</v>
      </c>
      <c r="G266" s="649">
        <f t="shared" si="20"/>
        <v>0</v>
      </c>
      <c r="H266" s="649">
        <f t="shared" si="20"/>
        <v>0</v>
      </c>
      <c r="I266" s="649">
        <f t="shared" si="20"/>
        <v>0</v>
      </c>
      <c r="J266" s="7">
        <f t="shared" si="17"/>
      </c>
      <c r="K266" s="221"/>
    </row>
    <row r="267" spans="1:11" ht="18.75" customHeight="1">
      <c r="A267" s="22">
        <v>645</v>
      </c>
      <c r="B267" s="273"/>
      <c r="C267" s="229">
        <v>4302</v>
      </c>
      <c r="D267" s="274" t="s">
        <v>204</v>
      </c>
      <c r="E267" s="651">
        <f t="shared" si="20"/>
        <v>0</v>
      </c>
      <c r="F267" s="651">
        <f t="shared" si="20"/>
        <v>0</v>
      </c>
      <c r="G267" s="651">
        <f t="shared" si="20"/>
        <v>0</v>
      </c>
      <c r="H267" s="651">
        <f t="shared" si="20"/>
        <v>0</v>
      </c>
      <c r="I267" s="651">
        <f t="shared" si="20"/>
        <v>0</v>
      </c>
      <c r="J267" s="7">
        <f t="shared" si="17"/>
      </c>
      <c r="K267" s="221"/>
    </row>
    <row r="268" spans="1:11" ht="18.75" customHeight="1">
      <c r="A268" s="22">
        <v>650</v>
      </c>
      <c r="B268" s="273"/>
      <c r="C268" s="225">
        <v>4309</v>
      </c>
      <c r="D268" s="233" t="s">
        <v>205</v>
      </c>
      <c r="E268" s="650">
        <f t="shared" si="20"/>
        <v>0</v>
      </c>
      <c r="F268" s="650">
        <f t="shared" si="20"/>
        <v>0</v>
      </c>
      <c r="G268" s="650">
        <f t="shared" si="20"/>
        <v>0</v>
      </c>
      <c r="H268" s="650">
        <f t="shared" si="20"/>
        <v>0</v>
      </c>
      <c r="I268" s="650">
        <f t="shared" si="20"/>
        <v>0</v>
      </c>
      <c r="J268" s="7">
        <f t="shared" si="17"/>
      </c>
      <c r="K268" s="221"/>
    </row>
    <row r="269" spans="1:11" s="14" customFormat="1" ht="15.75">
      <c r="A269" s="21">
        <v>655</v>
      </c>
      <c r="B269" s="217">
        <v>4400</v>
      </c>
      <c r="C269" s="784" t="s">
        <v>1264</v>
      </c>
      <c r="D269" s="784"/>
      <c r="E269" s="648">
        <f aca="true" t="shared" si="21" ref="E269:I272">SUMIF($B$607:$B$12313,$B269,E$607:E$12313)</f>
        <v>0</v>
      </c>
      <c r="F269" s="648">
        <f t="shared" si="21"/>
        <v>0</v>
      </c>
      <c r="G269" s="648">
        <f t="shared" si="21"/>
        <v>0</v>
      </c>
      <c r="H269" s="648">
        <f t="shared" si="21"/>
        <v>0</v>
      </c>
      <c r="I269" s="648">
        <f t="shared" si="21"/>
        <v>0</v>
      </c>
      <c r="J269" s="7">
        <f t="shared" si="17"/>
      </c>
      <c r="K269" s="221"/>
    </row>
    <row r="270" spans="1:11" s="14" customFormat="1" ht="15.75">
      <c r="A270" s="21">
        <v>665</v>
      </c>
      <c r="B270" s="217">
        <v>4500</v>
      </c>
      <c r="C270" s="784" t="s">
        <v>1265</v>
      </c>
      <c r="D270" s="784"/>
      <c r="E270" s="648">
        <f t="shared" si="21"/>
        <v>0</v>
      </c>
      <c r="F270" s="648">
        <f t="shared" si="21"/>
        <v>0</v>
      </c>
      <c r="G270" s="648">
        <f t="shared" si="21"/>
        <v>0</v>
      </c>
      <c r="H270" s="648">
        <f t="shared" si="21"/>
        <v>0</v>
      </c>
      <c r="I270" s="648">
        <f t="shared" si="21"/>
        <v>0</v>
      </c>
      <c r="J270" s="7">
        <f t="shared" si="17"/>
      </c>
      <c r="K270" s="221"/>
    </row>
    <row r="271" spans="1:11" s="14" customFormat="1" ht="18.75" customHeight="1">
      <c r="A271" s="21">
        <v>675</v>
      </c>
      <c r="B271" s="217">
        <v>4600</v>
      </c>
      <c r="C271" s="785" t="s">
        <v>206</v>
      </c>
      <c r="D271" s="785"/>
      <c r="E271" s="648">
        <f t="shared" si="21"/>
        <v>3176</v>
      </c>
      <c r="F271" s="648">
        <f t="shared" si="21"/>
        <v>3600</v>
      </c>
      <c r="G271" s="648">
        <f t="shared" si="21"/>
        <v>600</v>
      </c>
      <c r="H271" s="648">
        <f t="shared" si="21"/>
        <v>600</v>
      </c>
      <c r="I271" s="648">
        <f t="shared" si="21"/>
        <v>600</v>
      </c>
      <c r="J271" s="7">
        <f t="shared" si="17"/>
        <v>1</v>
      </c>
      <c r="K271" s="249"/>
    </row>
    <row r="272" spans="1:11" s="14" customFormat="1" ht="15.75">
      <c r="A272" s="21">
        <v>685</v>
      </c>
      <c r="B272" s="217">
        <v>4900</v>
      </c>
      <c r="C272" s="784" t="s">
        <v>232</v>
      </c>
      <c r="D272" s="784"/>
      <c r="E272" s="648">
        <f t="shared" si="21"/>
        <v>0</v>
      </c>
      <c r="F272" s="648">
        <f t="shared" si="21"/>
        <v>0</v>
      </c>
      <c r="G272" s="648">
        <f t="shared" si="21"/>
        <v>0</v>
      </c>
      <c r="H272" s="648">
        <f t="shared" si="21"/>
        <v>0</v>
      </c>
      <c r="I272" s="648">
        <f t="shared" si="21"/>
        <v>0</v>
      </c>
      <c r="J272" s="7">
        <f t="shared" si="17"/>
      </c>
      <c r="K272" s="249"/>
    </row>
    <row r="273" spans="1:11" ht="18.75" customHeight="1">
      <c r="A273" s="22">
        <v>690</v>
      </c>
      <c r="B273" s="273"/>
      <c r="C273" s="223">
        <v>4901</v>
      </c>
      <c r="D273" s="275" t="s">
        <v>233</v>
      </c>
      <c r="E273" s="649">
        <f aca="true" t="shared" si="22" ref="E273:I274">SUMIF($C$607:$C$12313,$C273,E$607:E$12313)</f>
        <v>0</v>
      </c>
      <c r="F273" s="649">
        <f t="shared" si="22"/>
        <v>0</v>
      </c>
      <c r="G273" s="649">
        <f t="shared" si="22"/>
        <v>0</v>
      </c>
      <c r="H273" s="649">
        <f t="shared" si="22"/>
        <v>0</v>
      </c>
      <c r="I273" s="649">
        <f t="shared" si="22"/>
        <v>0</v>
      </c>
      <c r="J273" s="7">
        <f t="shared" si="17"/>
      </c>
      <c r="K273" s="249"/>
    </row>
    <row r="274" spans="1:11" ht="18.75" customHeight="1">
      <c r="A274" s="22">
        <v>695</v>
      </c>
      <c r="B274" s="273"/>
      <c r="C274" s="225">
        <v>4902</v>
      </c>
      <c r="D274" s="233" t="s">
        <v>234</v>
      </c>
      <c r="E274" s="650">
        <f t="shared" si="22"/>
        <v>0</v>
      </c>
      <c r="F274" s="650">
        <f t="shared" si="22"/>
        <v>0</v>
      </c>
      <c r="G274" s="650">
        <f t="shared" si="22"/>
        <v>0</v>
      </c>
      <c r="H274" s="650">
        <f t="shared" si="22"/>
        <v>0</v>
      </c>
      <c r="I274" s="650">
        <f t="shared" si="22"/>
        <v>0</v>
      </c>
      <c r="J274" s="7">
        <f t="shared" si="17"/>
      </c>
      <c r="K274" s="221"/>
    </row>
    <row r="275" spans="1:11" s="39" customFormat="1" ht="15.75">
      <c r="A275" s="21">
        <v>700</v>
      </c>
      <c r="B275" s="276">
        <v>5100</v>
      </c>
      <c r="C275" s="783" t="s">
        <v>207</v>
      </c>
      <c r="D275" s="783"/>
      <c r="E275" s="648">
        <f aca="true" t="shared" si="23" ref="E275:I276">SUMIF($B$607:$B$12313,$B275,E$607:E$12313)</f>
        <v>122418</v>
      </c>
      <c r="F275" s="648">
        <f t="shared" si="23"/>
        <v>496660</v>
      </c>
      <c r="G275" s="648">
        <f t="shared" si="23"/>
        <v>409300</v>
      </c>
      <c r="H275" s="648">
        <f t="shared" si="23"/>
        <v>409300</v>
      </c>
      <c r="I275" s="648">
        <f t="shared" si="23"/>
        <v>409300</v>
      </c>
      <c r="J275" s="7">
        <f t="shared" si="17"/>
        <v>1</v>
      </c>
      <c r="K275" s="221"/>
    </row>
    <row r="276" spans="1:11" s="39" customFormat="1" ht="15.75">
      <c r="A276" s="21">
        <v>710</v>
      </c>
      <c r="B276" s="276">
        <v>5200</v>
      </c>
      <c r="C276" s="783" t="s">
        <v>208</v>
      </c>
      <c r="D276" s="783"/>
      <c r="E276" s="648">
        <f t="shared" si="23"/>
        <v>91984</v>
      </c>
      <c r="F276" s="648">
        <f t="shared" si="23"/>
        <v>53762</v>
      </c>
      <c r="G276" s="648">
        <f t="shared" si="23"/>
        <v>0</v>
      </c>
      <c r="H276" s="648">
        <f t="shared" si="23"/>
        <v>0</v>
      </c>
      <c r="I276" s="648">
        <f t="shared" si="23"/>
        <v>0</v>
      </c>
      <c r="J276" s="7">
        <f t="shared" si="17"/>
        <v>1</v>
      </c>
      <c r="K276" s="221"/>
    </row>
    <row r="277" spans="1:11" s="40" customFormat="1" ht="18.75" customHeight="1">
      <c r="A277" s="22">
        <v>715</v>
      </c>
      <c r="B277" s="277"/>
      <c r="C277" s="278">
        <v>5201</v>
      </c>
      <c r="D277" s="279" t="s">
        <v>209</v>
      </c>
      <c r="E277" s="649">
        <f aca="true" t="shared" si="24" ref="E277:I283">SUMIF($C$607:$C$12313,$C277,E$607:E$12313)</f>
        <v>0</v>
      </c>
      <c r="F277" s="649">
        <f t="shared" si="24"/>
        <v>0</v>
      </c>
      <c r="G277" s="649">
        <f t="shared" si="24"/>
        <v>0</v>
      </c>
      <c r="H277" s="649">
        <f t="shared" si="24"/>
        <v>0</v>
      </c>
      <c r="I277" s="649">
        <f t="shared" si="24"/>
        <v>0</v>
      </c>
      <c r="J277" s="7">
        <f t="shared" si="17"/>
      </c>
      <c r="K277" s="221"/>
    </row>
    <row r="278" spans="1:11" s="40" customFormat="1" ht="18.75" customHeight="1">
      <c r="A278" s="22">
        <v>720</v>
      </c>
      <c r="B278" s="277"/>
      <c r="C278" s="280">
        <v>5202</v>
      </c>
      <c r="D278" s="281" t="s">
        <v>210</v>
      </c>
      <c r="E278" s="651">
        <f t="shared" si="24"/>
        <v>0</v>
      </c>
      <c r="F278" s="651">
        <f t="shared" si="24"/>
        <v>0</v>
      </c>
      <c r="G278" s="651">
        <f t="shared" si="24"/>
        <v>0</v>
      </c>
      <c r="H278" s="651">
        <f t="shared" si="24"/>
        <v>0</v>
      </c>
      <c r="I278" s="651">
        <f t="shared" si="24"/>
        <v>0</v>
      </c>
      <c r="J278" s="7">
        <f t="shared" si="17"/>
      </c>
      <c r="K278" s="221"/>
    </row>
    <row r="279" spans="1:11" s="40" customFormat="1" ht="18.75" customHeight="1">
      <c r="A279" s="22">
        <v>725</v>
      </c>
      <c r="B279" s="277"/>
      <c r="C279" s="280">
        <v>5203</v>
      </c>
      <c r="D279" s="281" t="s">
        <v>518</v>
      </c>
      <c r="E279" s="651">
        <f t="shared" si="24"/>
        <v>41147</v>
      </c>
      <c r="F279" s="651">
        <f t="shared" si="24"/>
        <v>2851</v>
      </c>
      <c r="G279" s="651">
        <f t="shared" si="24"/>
        <v>0</v>
      </c>
      <c r="H279" s="651">
        <f t="shared" si="24"/>
        <v>0</v>
      </c>
      <c r="I279" s="651">
        <f t="shared" si="24"/>
        <v>0</v>
      </c>
      <c r="J279" s="7">
        <f t="shared" si="17"/>
        <v>1</v>
      </c>
      <c r="K279" s="221"/>
    </row>
    <row r="280" spans="1:11" s="40" customFormat="1" ht="18.75" customHeight="1">
      <c r="A280" s="22">
        <v>730</v>
      </c>
      <c r="B280" s="277"/>
      <c r="C280" s="280">
        <v>5204</v>
      </c>
      <c r="D280" s="281" t="s">
        <v>519</v>
      </c>
      <c r="E280" s="651">
        <f t="shared" si="24"/>
        <v>18120</v>
      </c>
      <c r="F280" s="651">
        <f t="shared" si="24"/>
        <v>1880</v>
      </c>
      <c r="G280" s="651">
        <f t="shared" si="24"/>
        <v>0</v>
      </c>
      <c r="H280" s="651">
        <f t="shared" si="24"/>
        <v>0</v>
      </c>
      <c r="I280" s="651">
        <f t="shared" si="24"/>
        <v>0</v>
      </c>
      <c r="J280" s="7">
        <f t="shared" si="17"/>
        <v>1</v>
      </c>
      <c r="K280" s="221"/>
    </row>
    <row r="281" spans="1:11" s="40" customFormat="1" ht="18.75" customHeight="1">
      <c r="A281" s="22">
        <v>735</v>
      </c>
      <c r="B281" s="277"/>
      <c r="C281" s="280">
        <v>5205</v>
      </c>
      <c r="D281" s="281" t="s">
        <v>520</v>
      </c>
      <c r="E281" s="651">
        <f t="shared" si="24"/>
        <v>0</v>
      </c>
      <c r="F281" s="651">
        <f t="shared" si="24"/>
        <v>0</v>
      </c>
      <c r="G281" s="651">
        <f t="shared" si="24"/>
        <v>0</v>
      </c>
      <c r="H281" s="651">
        <f t="shared" si="24"/>
        <v>0</v>
      </c>
      <c r="I281" s="651">
        <f t="shared" si="24"/>
        <v>0</v>
      </c>
      <c r="J281" s="7">
        <f t="shared" si="17"/>
      </c>
      <c r="K281" s="221"/>
    </row>
    <row r="282" spans="1:11" s="40" customFormat="1" ht="18.75" customHeight="1">
      <c r="A282" s="22">
        <v>740</v>
      </c>
      <c r="B282" s="277"/>
      <c r="C282" s="280">
        <v>5206</v>
      </c>
      <c r="D282" s="281" t="s">
        <v>521</v>
      </c>
      <c r="E282" s="651">
        <f t="shared" si="24"/>
        <v>11748</v>
      </c>
      <c r="F282" s="651">
        <f t="shared" si="24"/>
        <v>0</v>
      </c>
      <c r="G282" s="651">
        <f t="shared" si="24"/>
        <v>0</v>
      </c>
      <c r="H282" s="651">
        <f t="shared" si="24"/>
        <v>0</v>
      </c>
      <c r="I282" s="651">
        <f t="shared" si="24"/>
        <v>0</v>
      </c>
      <c r="J282" s="7">
        <f t="shared" si="17"/>
        <v>1</v>
      </c>
      <c r="K282" s="221"/>
    </row>
    <row r="283" spans="1:11" s="40" customFormat="1" ht="18.75" customHeight="1">
      <c r="A283" s="22">
        <v>745</v>
      </c>
      <c r="B283" s="277"/>
      <c r="C283" s="282">
        <v>5219</v>
      </c>
      <c r="D283" s="283" t="s">
        <v>522</v>
      </c>
      <c r="E283" s="650">
        <f t="shared" si="24"/>
        <v>20969</v>
      </c>
      <c r="F283" s="650">
        <f t="shared" si="24"/>
        <v>49031</v>
      </c>
      <c r="G283" s="650">
        <f t="shared" si="24"/>
        <v>0</v>
      </c>
      <c r="H283" s="650">
        <f t="shared" si="24"/>
        <v>0</v>
      </c>
      <c r="I283" s="650">
        <f t="shared" si="24"/>
        <v>0</v>
      </c>
      <c r="J283" s="7">
        <f t="shared" si="17"/>
        <v>1</v>
      </c>
      <c r="K283" s="221"/>
    </row>
    <row r="284" spans="1:11" s="39" customFormat="1" ht="15.75">
      <c r="A284" s="21">
        <v>750</v>
      </c>
      <c r="B284" s="276">
        <v>5300</v>
      </c>
      <c r="C284" s="783" t="s">
        <v>523</v>
      </c>
      <c r="D284" s="783"/>
      <c r="E284" s="648">
        <f>SUMIF($B$607:$B$12313,$B284,E$607:E$12313)</f>
        <v>0</v>
      </c>
      <c r="F284" s="648">
        <f>SUMIF($B$607:$B$12313,$B284,F$607:F$12313)</f>
        <v>0</v>
      </c>
      <c r="G284" s="648">
        <f>SUMIF($B$607:$B$12313,$B284,G$607:G$12313)</f>
        <v>0</v>
      </c>
      <c r="H284" s="648">
        <f>SUMIF($B$607:$B$12313,$B284,H$607:H$12313)</f>
        <v>0</v>
      </c>
      <c r="I284" s="648">
        <f>SUMIF($B$607:$B$12313,$B284,I$607:I$12313)</f>
        <v>0</v>
      </c>
      <c r="J284" s="7">
        <f t="shared" si="17"/>
      </c>
      <c r="K284" s="221"/>
    </row>
    <row r="285" spans="1:11" s="40" customFormat="1" ht="18.75" customHeight="1">
      <c r="A285" s="22">
        <v>755</v>
      </c>
      <c r="B285" s="277"/>
      <c r="C285" s="278">
        <v>5301</v>
      </c>
      <c r="D285" s="279" t="s">
        <v>266</v>
      </c>
      <c r="E285" s="649">
        <f aca="true" t="shared" si="25" ref="E285:I286">SUMIF($C$607:$C$12313,$C285,E$607:E$12313)</f>
        <v>0</v>
      </c>
      <c r="F285" s="649">
        <f t="shared" si="25"/>
        <v>0</v>
      </c>
      <c r="G285" s="649">
        <f t="shared" si="25"/>
        <v>0</v>
      </c>
      <c r="H285" s="649">
        <f t="shared" si="25"/>
        <v>0</v>
      </c>
      <c r="I285" s="649">
        <f t="shared" si="25"/>
        <v>0</v>
      </c>
      <c r="J285" s="7">
        <f t="shared" si="17"/>
      </c>
      <c r="K285" s="221"/>
    </row>
    <row r="286" spans="1:11" s="40" customFormat="1" ht="18.75" customHeight="1">
      <c r="A286" s="22">
        <v>760</v>
      </c>
      <c r="B286" s="277"/>
      <c r="C286" s="282">
        <v>5309</v>
      </c>
      <c r="D286" s="283" t="s">
        <v>524</v>
      </c>
      <c r="E286" s="650">
        <f t="shared" si="25"/>
        <v>0</v>
      </c>
      <c r="F286" s="650">
        <f t="shared" si="25"/>
        <v>0</v>
      </c>
      <c r="G286" s="650">
        <f t="shared" si="25"/>
        <v>0</v>
      </c>
      <c r="H286" s="650">
        <f t="shared" si="25"/>
        <v>0</v>
      </c>
      <c r="I286" s="650">
        <f t="shared" si="25"/>
        <v>0</v>
      </c>
      <c r="J286" s="7">
        <f t="shared" si="17"/>
      </c>
      <c r="K286" s="221"/>
    </row>
    <row r="287" spans="1:11" s="39" customFormat="1" ht="15.75">
      <c r="A287" s="21">
        <v>765</v>
      </c>
      <c r="B287" s="276">
        <v>5400</v>
      </c>
      <c r="C287" s="783" t="s">
        <v>581</v>
      </c>
      <c r="D287" s="783"/>
      <c r="E287" s="648">
        <f aca="true" t="shared" si="26" ref="E287:I288">SUMIF($B$607:$B$12313,$B287,E$607:E$12313)</f>
        <v>0</v>
      </c>
      <c r="F287" s="648">
        <f t="shared" si="26"/>
        <v>0</v>
      </c>
      <c r="G287" s="648">
        <f t="shared" si="26"/>
        <v>0</v>
      </c>
      <c r="H287" s="648">
        <f t="shared" si="26"/>
        <v>0</v>
      </c>
      <c r="I287" s="648">
        <f t="shared" si="26"/>
        <v>0</v>
      </c>
      <c r="J287" s="7">
        <f t="shared" si="17"/>
      </c>
      <c r="K287" s="221"/>
    </row>
    <row r="288" spans="1:11" s="14" customFormat="1" ht="15.75">
      <c r="A288" s="21">
        <v>775</v>
      </c>
      <c r="B288" s="217">
        <v>5500</v>
      </c>
      <c r="C288" s="784" t="s">
        <v>582</v>
      </c>
      <c r="D288" s="784"/>
      <c r="E288" s="648">
        <f t="shared" si="26"/>
        <v>20000</v>
      </c>
      <c r="F288" s="648">
        <f t="shared" si="26"/>
        <v>10000</v>
      </c>
      <c r="G288" s="648">
        <f t="shared" si="26"/>
        <v>10000</v>
      </c>
      <c r="H288" s="648">
        <f t="shared" si="26"/>
        <v>10000</v>
      </c>
      <c r="I288" s="648">
        <f t="shared" si="26"/>
        <v>10000</v>
      </c>
      <c r="J288" s="7">
        <f t="shared" si="17"/>
        <v>1</v>
      </c>
      <c r="K288" s="221"/>
    </row>
    <row r="289" spans="1:11" ht="18.75" customHeight="1">
      <c r="A289" s="22">
        <v>780</v>
      </c>
      <c r="B289" s="273"/>
      <c r="C289" s="223">
        <v>5501</v>
      </c>
      <c r="D289" s="242" t="s">
        <v>583</v>
      </c>
      <c r="E289" s="649">
        <f aca="true" t="shared" si="27" ref="E289:I292">SUMIF($C$607:$C$12313,$C289,E$607:E$12313)</f>
        <v>20000</v>
      </c>
      <c r="F289" s="649">
        <f t="shared" si="27"/>
        <v>10000</v>
      </c>
      <c r="G289" s="649">
        <f t="shared" si="27"/>
        <v>10000</v>
      </c>
      <c r="H289" s="649">
        <f t="shared" si="27"/>
        <v>10000</v>
      </c>
      <c r="I289" s="649">
        <f t="shared" si="27"/>
        <v>10000</v>
      </c>
      <c r="J289" s="7">
        <f t="shared" si="17"/>
        <v>1</v>
      </c>
      <c r="K289" s="221"/>
    </row>
    <row r="290" spans="1:11" ht="18.75" customHeight="1">
      <c r="A290" s="22">
        <v>785</v>
      </c>
      <c r="B290" s="273"/>
      <c r="C290" s="229">
        <v>5502</v>
      </c>
      <c r="D290" s="230" t="s">
        <v>584</v>
      </c>
      <c r="E290" s="651">
        <f t="shared" si="27"/>
        <v>0</v>
      </c>
      <c r="F290" s="651">
        <f t="shared" si="27"/>
        <v>0</v>
      </c>
      <c r="G290" s="651">
        <f t="shared" si="27"/>
        <v>0</v>
      </c>
      <c r="H290" s="651">
        <f t="shared" si="27"/>
        <v>0</v>
      </c>
      <c r="I290" s="651">
        <f t="shared" si="27"/>
        <v>0</v>
      </c>
      <c r="J290" s="7">
        <f t="shared" si="17"/>
      </c>
      <c r="K290" s="221"/>
    </row>
    <row r="291" spans="1:11" ht="18.75" customHeight="1">
      <c r="A291" s="22">
        <v>790</v>
      </c>
      <c r="B291" s="273"/>
      <c r="C291" s="229">
        <v>5503</v>
      </c>
      <c r="D291" s="274" t="s">
        <v>585</v>
      </c>
      <c r="E291" s="651">
        <f t="shared" si="27"/>
        <v>0</v>
      </c>
      <c r="F291" s="651">
        <f t="shared" si="27"/>
        <v>0</v>
      </c>
      <c r="G291" s="651">
        <f t="shared" si="27"/>
        <v>0</v>
      </c>
      <c r="H291" s="651">
        <f t="shared" si="27"/>
        <v>0</v>
      </c>
      <c r="I291" s="651">
        <f t="shared" si="27"/>
        <v>0</v>
      </c>
      <c r="J291" s="7">
        <f t="shared" si="17"/>
      </c>
      <c r="K291" s="221"/>
    </row>
    <row r="292" spans="1:11" ht="18.75" customHeight="1">
      <c r="A292" s="22">
        <v>795</v>
      </c>
      <c r="B292" s="273"/>
      <c r="C292" s="225">
        <v>5504</v>
      </c>
      <c r="D292" s="254" t="s">
        <v>586</v>
      </c>
      <c r="E292" s="650">
        <f t="shared" si="27"/>
        <v>0</v>
      </c>
      <c r="F292" s="650">
        <f t="shared" si="27"/>
        <v>0</v>
      </c>
      <c r="G292" s="650">
        <f t="shared" si="27"/>
        <v>0</v>
      </c>
      <c r="H292" s="650">
        <f t="shared" si="27"/>
        <v>0</v>
      </c>
      <c r="I292" s="650">
        <f t="shared" si="27"/>
        <v>0</v>
      </c>
      <c r="J292" s="7">
        <f t="shared" si="17"/>
      </c>
      <c r="K292" s="221"/>
    </row>
    <row r="293" spans="1:11" s="39" customFormat="1" ht="18.75" customHeight="1">
      <c r="A293" s="21">
        <v>805</v>
      </c>
      <c r="B293" s="276">
        <v>5700</v>
      </c>
      <c r="C293" s="779" t="s">
        <v>767</v>
      </c>
      <c r="D293" s="779"/>
      <c r="E293" s="648">
        <f>SUMIF($B$607:$B$12313,$B293,E$607:E$12313)</f>
        <v>0</v>
      </c>
      <c r="F293" s="648">
        <f>SUMIF($B$607:$B$12313,$B293,F$607:F$12313)</f>
        <v>0</v>
      </c>
      <c r="G293" s="648">
        <f>SUMIF($B$607:$B$12313,$B293,G$607:G$12313)</f>
        <v>0</v>
      </c>
      <c r="H293" s="648">
        <f>SUMIF($B$607:$B$12313,$B293,H$607:H$12313)</f>
        <v>0</v>
      </c>
      <c r="I293" s="648">
        <f>SUMIF($B$607:$B$12313,$B293,I$607:I$12313)</f>
        <v>0</v>
      </c>
      <c r="J293" s="7">
        <f t="shared" si="17"/>
      </c>
      <c r="K293" s="221"/>
    </row>
    <row r="294" spans="1:11" s="40" customFormat="1" ht="18.75" customHeight="1">
      <c r="A294" s="22">
        <v>810</v>
      </c>
      <c r="B294" s="277"/>
      <c r="C294" s="278">
        <v>5701</v>
      </c>
      <c r="D294" s="279" t="s">
        <v>587</v>
      </c>
      <c r="E294" s="649">
        <f aca="true" t="shared" si="28" ref="E294:I296">SUMIF($C$607:$C$12313,$C294,E$607:E$12313)</f>
        <v>0</v>
      </c>
      <c r="F294" s="649">
        <f t="shared" si="28"/>
        <v>0</v>
      </c>
      <c r="G294" s="649">
        <f t="shared" si="28"/>
        <v>0</v>
      </c>
      <c r="H294" s="649">
        <f t="shared" si="28"/>
        <v>0</v>
      </c>
      <c r="I294" s="649">
        <f t="shared" si="28"/>
        <v>0</v>
      </c>
      <c r="J294" s="7">
        <f t="shared" si="17"/>
      </c>
      <c r="K294" s="221"/>
    </row>
    <row r="295" spans="1:11" s="40" customFormat="1" ht="18.75" customHeight="1">
      <c r="A295" s="22">
        <v>815</v>
      </c>
      <c r="B295" s="277"/>
      <c r="C295" s="284">
        <v>5702</v>
      </c>
      <c r="D295" s="285" t="s">
        <v>588</v>
      </c>
      <c r="E295" s="652">
        <f t="shared" si="28"/>
        <v>0</v>
      </c>
      <c r="F295" s="652">
        <f t="shared" si="28"/>
        <v>0</v>
      </c>
      <c r="G295" s="652">
        <f t="shared" si="28"/>
        <v>0</v>
      </c>
      <c r="H295" s="652">
        <f t="shared" si="28"/>
        <v>0</v>
      </c>
      <c r="I295" s="652">
        <f t="shared" si="28"/>
        <v>0</v>
      </c>
      <c r="J295" s="7">
        <f t="shared" si="17"/>
      </c>
      <c r="K295" s="221"/>
    </row>
    <row r="296" spans="1:53" s="34" customFormat="1" ht="18.75" customHeight="1">
      <c r="A296" s="27">
        <v>525</v>
      </c>
      <c r="B296" s="228"/>
      <c r="C296" s="286">
        <v>4071</v>
      </c>
      <c r="D296" s="287" t="s">
        <v>589</v>
      </c>
      <c r="E296" s="657">
        <f t="shared" si="28"/>
        <v>0</v>
      </c>
      <c r="F296" s="657">
        <f t="shared" si="28"/>
        <v>0</v>
      </c>
      <c r="G296" s="657">
        <f t="shared" si="28"/>
        <v>0</v>
      </c>
      <c r="H296" s="657">
        <f t="shared" si="28"/>
        <v>0</v>
      </c>
      <c r="I296" s="657">
        <f t="shared" si="28"/>
        <v>0</v>
      </c>
      <c r="J296" s="7">
        <f t="shared" si="17"/>
      </c>
      <c r="K296" s="221"/>
      <c r="L296" s="30"/>
      <c r="M296" s="31"/>
      <c r="N296" s="31"/>
      <c r="O296" s="30"/>
      <c r="P296" s="31"/>
      <c r="Q296" s="31"/>
      <c r="R296" s="30"/>
      <c r="S296" s="32"/>
      <c r="T296" s="32"/>
      <c r="U296" s="28"/>
      <c r="V296" s="31"/>
      <c r="W296" s="31"/>
      <c r="X296" s="30"/>
      <c r="Y296" s="31"/>
      <c r="Z296" s="31"/>
      <c r="AA296" s="30"/>
      <c r="AB296" s="31"/>
      <c r="AC296" s="31"/>
      <c r="AD296" s="30"/>
      <c r="AE296" s="31"/>
      <c r="AF296" s="31"/>
      <c r="AG296" s="30"/>
      <c r="AH296" s="31"/>
      <c r="AI296" s="31"/>
      <c r="AJ296" s="33"/>
      <c r="AK296" s="31"/>
      <c r="AL296" s="31"/>
      <c r="AM296" s="30"/>
      <c r="AN296" s="31"/>
      <c r="AO296" s="31"/>
      <c r="AP296" s="30"/>
      <c r="AQ296" s="31"/>
      <c r="AR296" s="30"/>
      <c r="AS296" s="33"/>
      <c r="AT296" s="30"/>
      <c r="AU296" s="30"/>
      <c r="AV296" s="31"/>
      <c r="AW296" s="31"/>
      <c r="AX296" s="30"/>
      <c r="AY296" s="31"/>
      <c r="BA296" s="31"/>
    </row>
    <row r="297" spans="1:11" s="14" customFormat="1" ht="15.75">
      <c r="A297" s="21">
        <v>820</v>
      </c>
      <c r="B297" s="288">
        <v>98</v>
      </c>
      <c r="C297" s="780" t="s">
        <v>590</v>
      </c>
      <c r="D297" s="781"/>
      <c r="E297" s="658">
        <f>SUMIF($B$607:$B$12313,$B297,E$607:E$12313)</f>
        <v>0</v>
      </c>
      <c r="F297" s="658">
        <f>SUMIF($B$607:$B$12313,$B297,F$607:F$12313)</f>
        <v>96649</v>
      </c>
      <c r="G297" s="658">
        <f>SUMIF($B$607:$B$12313,$B297,G$607:G$12313)</f>
        <v>0</v>
      </c>
      <c r="H297" s="658">
        <f>SUMIF($B$607:$B$12313,$B297,H$607:H$12313)</f>
        <v>0</v>
      </c>
      <c r="I297" s="658">
        <f>SUMIF($B$607:$B$12313,$B297,I$607:I$12313)</f>
        <v>0</v>
      </c>
      <c r="J297" s="7">
        <f t="shared" si="17"/>
        <v>1</v>
      </c>
      <c r="K297" s="221"/>
    </row>
    <row r="298" spans="1:11" ht="8.25" customHeight="1">
      <c r="A298" s="22">
        <v>821</v>
      </c>
      <c r="B298" s="289"/>
      <c r="C298" s="290"/>
      <c r="D298" s="291"/>
      <c r="E298" s="485"/>
      <c r="F298" s="485"/>
      <c r="G298" s="485"/>
      <c r="H298" s="485"/>
      <c r="I298" s="485"/>
      <c r="J298" s="7">
        <f t="shared" si="17"/>
      </c>
      <c r="K298" s="221"/>
    </row>
    <row r="299" spans="1:11" ht="8.25" customHeight="1">
      <c r="A299" s="22">
        <v>822</v>
      </c>
      <c r="B299" s="292"/>
      <c r="C299" s="293"/>
      <c r="D299" s="291"/>
      <c r="E299" s="485"/>
      <c r="F299" s="485"/>
      <c r="G299" s="485"/>
      <c r="H299" s="485"/>
      <c r="I299" s="485"/>
      <c r="J299" s="7">
        <f t="shared" si="17"/>
      </c>
      <c r="K299" s="249"/>
    </row>
    <row r="300" spans="1:11" ht="8.25" customHeight="1">
      <c r="A300" s="22">
        <v>823</v>
      </c>
      <c r="B300" s="292"/>
      <c r="C300" s="293"/>
      <c r="D300" s="291"/>
      <c r="E300" s="485"/>
      <c r="F300" s="485"/>
      <c r="G300" s="485"/>
      <c r="H300" s="485"/>
      <c r="I300" s="485"/>
      <c r="J300" s="7">
        <f t="shared" si="17"/>
      </c>
      <c r="K300" s="249"/>
    </row>
    <row r="301" spans="1:11" ht="20.25" customHeight="1" thickBot="1">
      <c r="A301" s="22">
        <v>825</v>
      </c>
      <c r="B301" s="294" t="s">
        <v>760</v>
      </c>
      <c r="C301" s="295" t="s">
        <v>629</v>
      </c>
      <c r="D301" s="645" t="s">
        <v>768</v>
      </c>
      <c r="E301" s="659">
        <f>SUMIF($C$607:$C$12313,$C301,E$607:E$12313)</f>
        <v>1502680</v>
      </c>
      <c r="F301" s="659">
        <f>SUMIF($C$607:$C$12313,$C301,F$607:F$12313)</f>
        <v>2190707</v>
      </c>
      <c r="G301" s="659">
        <f>SUMIF($C$607:$C$12313,$C301,G$607:G$12313)</f>
        <v>1839936</v>
      </c>
      <c r="H301" s="659">
        <f>SUMIF($C$607:$C$12313,$C301,H$607:H$12313)</f>
        <v>1839936</v>
      </c>
      <c r="I301" s="659">
        <f>SUMIF($C$607:$C$12313,$C301,I$607:I$12313)</f>
        <v>1839936</v>
      </c>
      <c r="J301" s="7">
        <v>1</v>
      </c>
      <c r="K301" s="209"/>
    </row>
    <row r="302" spans="1:11" ht="13.5" customHeight="1" thickTop="1">
      <c r="A302" s="22"/>
      <c r="B302" s="178"/>
      <c r="C302" s="299"/>
      <c r="D302" s="190"/>
      <c r="E302" s="96"/>
      <c r="F302" s="96"/>
      <c r="G302" s="189"/>
      <c r="H302" s="96"/>
      <c r="I302" s="189"/>
      <c r="J302" s="7">
        <v>1</v>
      </c>
      <c r="K302" s="209"/>
    </row>
    <row r="303" spans="1:11" ht="15">
      <c r="A303" s="22"/>
      <c r="B303" s="189"/>
      <c r="C303" s="293"/>
      <c r="D303" s="300"/>
      <c r="E303" s="185"/>
      <c r="F303" s="185"/>
      <c r="G303" s="194"/>
      <c r="H303" s="185"/>
      <c r="I303" s="194"/>
      <c r="J303" s="7">
        <v>1</v>
      </c>
      <c r="K303" s="209"/>
    </row>
    <row r="304" spans="1:11" ht="15">
      <c r="A304" s="22"/>
      <c r="B304" s="301"/>
      <c r="C304" s="302"/>
      <c r="D304" s="303"/>
      <c r="E304" s="304"/>
      <c r="F304" s="304"/>
      <c r="G304" s="304"/>
      <c r="H304" s="304"/>
      <c r="I304" s="304"/>
      <c r="J304" s="7">
        <v>1</v>
      </c>
      <c r="K304" s="209"/>
    </row>
    <row r="305" spans="1:10" ht="0.75" customHeight="1">
      <c r="A305" s="22"/>
      <c r="B305" s="74"/>
      <c r="C305" s="74"/>
      <c r="D305" s="75"/>
      <c r="E305" s="76"/>
      <c r="F305" s="76"/>
      <c r="G305" s="76"/>
      <c r="H305" s="76"/>
      <c r="I305" s="76"/>
      <c r="J305" s="74"/>
    </row>
    <row r="306" spans="1:10" ht="0.75" customHeight="1">
      <c r="A306" s="22"/>
      <c r="B306" s="782"/>
      <c r="C306" s="774"/>
      <c r="D306" s="774"/>
      <c r="E306" s="76"/>
      <c r="F306" s="76"/>
      <c r="G306" s="76"/>
      <c r="H306" s="76"/>
      <c r="I306" s="76"/>
      <c r="J306" s="74"/>
    </row>
    <row r="307" spans="1:10" ht="0.75" customHeight="1">
      <c r="A307" s="22"/>
      <c r="B307" s="74"/>
      <c r="C307" s="74"/>
      <c r="D307" s="75"/>
      <c r="E307" s="77"/>
      <c r="F307" s="76"/>
      <c r="G307" s="76"/>
      <c r="H307" s="77"/>
      <c r="I307" s="76"/>
      <c r="J307" s="74"/>
    </row>
    <row r="308" spans="1:10" ht="0.75" customHeight="1">
      <c r="A308" s="22"/>
      <c r="B308" s="773"/>
      <c r="C308" s="774"/>
      <c r="D308" s="774"/>
      <c r="E308" s="78"/>
      <c r="F308" s="76"/>
      <c r="G308" s="76"/>
      <c r="H308" s="78"/>
      <c r="I308" s="76"/>
      <c r="J308" s="74"/>
    </row>
    <row r="309" spans="1:10" ht="0.75" customHeight="1">
      <c r="A309" s="22"/>
      <c r="B309" s="79"/>
      <c r="C309" s="74"/>
      <c r="D309" s="75"/>
      <c r="E309" s="80"/>
      <c r="F309" s="76"/>
      <c r="G309" s="76"/>
      <c r="H309" s="80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73"/>
      <c r="C311" s="774"/>
      <c r="D311" s="774"/>
      <c r="E311" s="82"/>
      <c r="F311" s="76"/>
      <c r="G311" s="76"/>
      <c r="H311" s="82"/>
      <c r="I311" s="76"/>
      <c r="J311" s="74"/>
    </row>
    <row r="312" spans="1:10" ht="0.75" customHeight="1">
      <c r="A312" s="22"/>
      <c r="B312" s="79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79"/>
      <c r="C313" s="74"/>
      <c r="D313" s="83"/>
      <c r="E313" s="84"/>
      <c r="F313" s="84"/>
      <c r="G313" s="84"/>
      <c r="H313" s="84"/>
      <c r="I313" s="84"/>
      <c r="J313" s="74"/>
    </row>
    <row r="314" spans="1:10" ht="0.75" customHeight="1">
      <c r="A314" s="22"/>
      <c r="B314" s="74"/>
      <c r="C314" s="74"/>
      <c r="D314" s="75"/>
      <c r="E314" s="76"/>
      <c r="F314" s="76"/>
      <c r="G314" s="76"/>
      <c r="H314" s="76"/>
      <c r="I314" s="76"/>
      <c r="J314" s="74"/>
    </row>
    <row r="315" spans="1:10" ht="0.75" customHeight="1">
      <c r="A315" s="22"/>
      <c r="B315" s="85"/>
      <c r="C315" s="74"/>
      <c r="D315" s="86"/>
      <c r="E315" s="81"/>
      <c r="F315" s="84"/>
      <c r="G315" s="84"/>
      <c r="H315" s="81"/>
      <c r="I315" s="84"/>
      <c r="J315" s="74"/>
    </row>
    <row r="316" spans="1:11" s="16" customFormat="1" ht="0.75" customHeight="1">
      <c r="A316" s="24"/>
      <c r="B316" s="87"/>
      <c r="C316" s="88"/>
      <c r="D316" s="89"/>
      <c r="E316" s="90"/>
      <c r="F316" s="84"/>
      <c r="G316" s="84"/>
      <c r="H316" s="90"/>
      <c r="I316" s="84"/>
      <c r="J316" s="74"/>
      <c r="K316" s="8"/>
    </row>
    <row r="317" spans="1:11" s="16" customFormat="1" ht="0.75" customHeight="1">
      <c r="A317" s="24">
        <v>905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906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907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910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911</v>
      </c>
      <c r="B321" s="87"/>
      <c r="C321" s="88"/>
      <c r="D321" s="89"/>
      <c r="E321" s="91"/>
      <c r="F321" s="84"/>
      <c r="G321" s="84"/>
      <c r="H321" s="91"/>
      <c r="I321" s="84"/>
      <c r="J321" s="74"/>
      <c r="K321" s="12"/>
    </row>
    <row r="322" spans="1:11" s="16" customFormat="1" ht="0.75" customHeight="1">
      <c r="A322" s="24"/>
      <c r="B322" s="87"/>
      <c r="C322" s="88"/>
      <c r="D322" s="89"/>
      <c r="E322" s="91"/>
      <c r="F322" s="84"/>
      <c r="G322" s="84"/>
      <c r="H322" s="91"/>
      <c r="I322" s="84"/>
      <c r="J322" s="74"/>
      <c r="K322" s="12"/>
    </row>
    <row r="323" spans="1:11" s="16" customFormat="1" ht="0.75" customHeight="1">
      <c r="A323" s="24"/>
      <c r="B323" s="87"/>
      <c r="C323" s="88"/>
      <c r="D323" s="89"/>
      <c r="E323" s="91"/>
      <c r="F323" s="84"/>
      <c r="G323" s="84"/>
      <c r="H323" s="91"/>
      <c r="I323" s="84"/>
      <c r="J323" s="74"/>
      <c r="K323" s="12"/>
    </row>
    <row r="324" spans="1:11" s="16" customFormat="1" ht="0.75" customHeight="1">
      <c r="A324" s="24"/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>
        <v>912</v>
      </c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/>
      <c r="B326" s="87"/>
      <c r="C326" s="88"/>
      <c r="D326" s="89"/>
      <c r="E326" s="91"/>
      <c r="F326" s="84"/>
      <c r="G326" s="84"/>
      <c r="H326" s="91"/>
      <c r="I326" s="84"/>
      <c r="J326" s="74"/>
      <c r="K326" s="12"/>
    </row>
    <row r="327" spans="1:11" s="16" customFormat="1" ht="0.75" customHeight="1">
      <c r="A327" s="24">
        <v>920</v>
      </c>
      <c r="B327" s="87"/>
      <c r="C327" s="88"/>
      <c r="D327" s="89"/>
      <c r="E327" s="92"/>
      <c r="F327" s="84"/>
      <c r="G327" s="84"/>
      <c r="H327" s="92"/>
      <c r="I327" s="84"/>
      <c r="J327" s="74"/>
      <c r="K327" s="12"/>
    </row>
    <row r="328" spans="1:11" s="16" customFormat="1" ht="0.75" customHeight="1">
      <c r="A328" s="24">
        <v>921</v>
      </c>
      <c r="B328" s="87"/>
      <c r="C328" s="88"/>
      <c r="D328" s="89"/>
      <c r="E328" s="92"/>
      <c r="F328" s="84"/>
      <c r="G328" s="84"/>
      <c r="H328" s="92"/>
      <c r="I328" s="84"/>
      <c r="J328" s="74"/>
      <c r="K328" s="12"/>
    </row>
    <row r="329" spans="1:11" s="16" customFormat="1" ht="0.75" customHeight="1">
      <c r="A329" s="24">
        <v>922</v>
      </c>
      <c r="B329" s="87"/>
      <c r="C329" s="88"/>
      <c r="D329" s="89"/>
      <c r="E329" s="92"/>
      <c r="F329" s="84"/>
      <c r="G329" s="84"/>
      <c r="H329" s="92"/>
      <c r="I329" s="84"/>
      <c r="J329" s="74"/>
      <c r="K329" s="12"/>
    </row>
    <row r="330" spans="1:11" s="16" customFormat="1" ht="0.75" customHeight="1">
      <c r="A330" s="24">
        <v>930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931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24">
        <v>932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23">
        <v>935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s="16" customFormat="1" ht="0.75" customHeight="1">
      <c r="A334" s="23">
        <v>940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s="16" customFormat="1" ht="0.75" customHeight="1">
      <c r="A335" s="23">
        <v>950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s="16" customFormat="1" ht="0.75" customHeight="1">
      <c r="A336" s="24">
        <v>953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1" s="16" customFormat="1" ht="0.75" customHeight="1">
      <c r="A337" s="24">
        <v>954</v>
      </c>
      <c r="B337" s="87"/>
      <c r="C337" s="88"/>
      <c r="D337" s="89"/>
      <c r="E337" s="91"/>
      <c r="F337" s="84"/>
      <c r="G337" s="84"/>
      <c r="H337" s="91"/>
      <c r="I337" s="84"/>
      <c r="J337" s="74"/>
      <c r="K337" s="12"/>
    </row>
    <row r="338" spans="1:11" s="16" customFormat="1" ht="0.75" customHeight="1">
      <c r="A338" s="41">
        <v>955</v>
      </c>
      <c r="B338" s="87"/>
      <c r="C338" s="88"/>
      <c r="D338" s="89"/>
      <c r="E338" s="91"/>
      <c r="F338" s="84"/>
      <c r="G338" s="84"/>
      <c r="H338" s="91"/>
      <c r="I338" s="84"/>
      <c r="J338" s="74"/>
      <c r="K338" s="12"/>
    </row>
    <row r="339" spans="1:11" s="16" customFormat="1" ht="0.75" customHeight="1">
      <c r="A339" s="41">
        <v>956</v>
      </c>
      <c r="B339" s="87"/>
      <c r="C339" s="88"/>
      <c r="D339" s="89"/>
      <c r="E339" s="91"/>
      <c r="F339" s="84"/>
      <c r="G339" s="84"/>
      <c r="H339" s="91"/>
      <c r="I339" s="84"/>
      <c r="J339" s="74"/>
      <c r="K339" s="12"/>
    </row>
    <row r="340" spans="1:11" ht="0.75" customHeight="1">
      <c r="A340" s="35">
        <v>958</v>
      </c>
      <c r="B340" s="87"/>
      <c r="C340" s="88"/>
      <c r="D340" s="89"/>
      <c r="E340" s="91"/>
      <c r="F340" s="84"/>
      <c r="G340" s="84"/>
      <c r="H340" s="91"/>
      <c r="I340" s="84"/>
      <c r="J340" s="74"/>
      <c r="K340" s="12"/>
    </row>
    <row r="341" spans="1:11" ht="0.75" customHeight="1">
      <c r="A341" s="35">
        <v>959</v>
      </c>
      <c r="B341" s="87"/>
      <c r="C341" s="88"/>
      <c r="D341" s="89"/>
      <c r="E341" s="91"/>
      <c r="F341" s="84"/>
      <c r="G341" s="84"/>
      <c r="H341" s="91"/>
      <c r="I341" s="84"/>
      <c r="J341" s="74"/>
      <c r="K341" s="12"/>
    </row>
    <row r="342" spans="1:11" ht="0.75" customHeight="1">
      <c r="A342" s="35">
        <v>960</v>
      </c>
      <c r="B342" s="87"/>
      <c r="C342" s="88"/>
      <c r="D342" s="89"/>
      <c r="E342" s="91"/>
      <c r="F342" s="84"/>
      <c r="G342" s="84"/>
      <c r="H342" s="91"/>
      <c r="I342" s="84"/>
      <c r="J342" s="74"/>
      <c r="K342" s="12"/>
    </row>
    <row r="343" spans="1:10" ht="0.75" customHeight="1">
      <c r="A343" s="35"/>
      <c r="B343" s="93"/>
      <c r="C343" s="94"/>
      <c r="D343" s="89"/>
      <c r="E343" s="95"/>
      <c r="F343" s="84"/>
      <c r="G343" s="84"/>
      <c r="H343" s="95"/>
      <c r="I343" s="84"/>
      <c r="J343" s="74"/>
    </row>
    <row r="344" spans="1:10" ht="0.75" customHeight="1">
      <c r="A344" s="35"/>
      <c r="B344" s="775"/>
      <c r="C344" s="775"/>
      <c r="D344" s="775"/>
      <c r="E344" s="95"/>
      <c r="F344" s="95"/>
      <c r="G344" s="95"/>
      <c r="H344" s="95"/>
      <c r="I344" s="95"/>
      <c r="J344" s="74"/>
    </row>
    <row r="345" spans="1:10" ht="0.75" customHeight="1">
      <c r="A345" s="35"/>
      <c r="B345" s="74"/>
      <c r="C345" s="74"/>
      <c r="D345" s="75"/>
      <c r="E345" s="76"/>
      <c r="F345" s="76"/>
      <c r="G345" s="76"/>
      <c r="H345" s="76"/>
      <c r="I345" s="76"/>
      <c r="J345" s="74"/>
    </row>
    <row r="346" spans="1:10" ht="0.75" customHeight="1">
      <c r="A346" s="35"/>
      <c r="B346" s="74"/>
      <c r="C346" s="74"/>
      <c r="D346" s="75"/>
      <c r="E346" s="76"/>
      <c r="F346" s="76"/>
      <c r="G346" s="76"/>
      <c r="H346" s="76"/>
      <c r="I346" s="76"/>
      <c r="J346" s="74"/>
    </row>
    <row r="347" spans="1:11" ht="19.5" customHeight="1">
      <c r="A347" s="35"/>
      <c r="B347" s="189"/>
      <c r="C347" s="293"/>
      <c r="D347" s="300"/>
      <c r="E347" s="185"/>
      <c r="F347" s="185"/>
      <c r="G347" s="185"/>
      <c r="H347" s="185"/>
      <c r="I347" s="185"/>
      <c r="J347" s="7">
        <v>1</v>
      </c>
      <c r="K347" s="305"/>
    </row>
    <row r="348" spans="1:11" ht="41.25" customHeight="1">
      <c r="A348" s="35"/>
      <c r="B348" s="778" t="str">
        <f>$B$7</f>
        <v>ПРОГНОЗА ЗА ПЕРИОДА 2023-2026 г. НА ПОСТЪПЛЕНИЯТА ОТ МЕСТНИ ПРИХОДИ  И НА РАЗХОДИТЕ ЗА МЕСТНИ ДЕЙНОСТИ</v>
      </c>
      <c r="C348" s="778"/>
      <c r="D348" s="778"/>
      <c r="E348" s="185"/>
      <c r="F348" s="185"/>
      <c r="G348" s="185"/>
      <c r="H348" s="185"/>
      <c r="I348" s="185"/>
      <c r="J348" s="7">
        <v>1</v>
      </c>
      <c r="K348" s="305"/>
    </row>
    <row r="349" spans="1:11" ht="18.75" customHeight="1">
      <c r="A349" s="35"/>
      <c r="B349" s="189"/>
      <c r="C349" s="293"/>
      <c r="D349" s="300"/>
      <c r="E349" s="714" t="s">
        <v>373</v>
      </c>
      <c r="F349" s="714" t="s">
        <v>719</v>
      </c>
      <c r="G349" s="185"/>
      <c r="H349" s="185"/>
      <c r="I349" s="185"/>
      <c r="J349" s="7">
        <v>1</v>
      </c>
      <c r="K349" s="305"/>
    </row>
    <row r="350" spans="1:11" ht="27" customHeight="1">
      <c r="A350" s="35"/>
      <c r="B350" s="763">
        <f>$B$9</f>
        <v>0</v>
      </c>
      <c r="C350" s="764"/>
      <c r="D350" s="765"/>
      <c r="E350" s="106">
        <f>$E$9</f>
        <v>44927</v>
      </c>
      <c r="F350" s="187">
        <f>$F$9</f>
        <v>46387</v>
      </c>
      <c r="G350" s="185"/>
      <c r="H350" s="185"/>
      <c r="I350" s="185"/>
      <c r="J350" s="7">
        <v>1</v>
      </c>
      <c r="K350" s="305"/>
    </row>
    <row r="351" spans="1:11" ht="15.75">
      <c r="A351" s="35"/>
      <c r="B351" s="188" t="str">
        <f>$B$10</f>
        <v>(наименование на разпоредителя с бюджет)</v>
      </c>
      <c r="C351" s="189"/>
      <c r="D351" s="190"/>
      <c r="E351" s="104"/>
      <c r="F351" s="616"/>
      <c r="G351" s="185"/>
      <c r="H351" s="185"/>
      <c r="I351" s="185"/>
      <c r="J351" s="7">
        <v>1</v>
      </c>
      <c r="K351" s="307"/>
    </row>
    <row r="352" spans="1:11" ht="5.25" customHeight="1">
      <c r="A352" s="35"/>
      <c r="B352" s="188"/>
      <c r="C352" s="189"/>
      <c r="D352" s="190"/>
      <c r="E352" s="107"/>
      <c r="F352" s="96"/>
      <c r="G352" s="185"/>
      <c r="H352" s="185"/>
      <c r="I352" s="185"/>
      <c r="J352" s="7">
        <v>1</v>
      </c>
      <c r="K352" s="307"/>
    </row>
    <row r="353" spans="1:11" ht="27.75" customHeight="1">
      <c r="A353" s="35"/>
      <c r="B353" s="766" t="str">
        <f>$B$12</f>
        <v>Николаево</v>
      </c>
      <c r="C353" s="767"/>
      <c r="D353" s="768"/>
      <c r="E353" s="108" t="s">
        <v>744</v>
      </c>
      <c r="F353" s="604" t="str">
        <f>$F$12</f>
        <v>7406</v>
      </c>
      <c r="G353" s="185"/>
      <c r="H353" s="185"/>
      <c r="I353" s="185"/>
      <c r="J353" s="7">
        <v>1</v>
      </c>
      <c r="K353" s="307"/>
    </row>
    <row r="354" spans="1:11" ht="15.75">
      <c r="A354" s="35"/>
      <c r="B354" s="310" t="str">
        <f>$B$13</f>
        <v>(наименование на първостепенния разпоредител с бюджет)</v>
      </c>
      <c r="C354" s="6"/>
      <c r="D354" s="194"/>
      <c r="E354" s="194"/>
      <c r="F354" s="185"/>
      <c r="G354" s="185"/>
      <c r="H354" s="185"/>
      <c r="I354" s="185"/>
      <c r="J354" s="7">
        <v>1</v>
      </c>
      <c r="K354" s="307"/>
    </row>
    <row r="355" spans="1:11" ht="21.75" customHeight="1">
      <c r="A355" s="35"/>
      <c r="B355" s="311"/>
      <c r="C355" s="311"/>
      <c r="D355" s="112"/>
      <c r="E355" s="195"/>
      <c r="F355" s="195"/>
      <c r="G355" s="195"/>
      <c r="H355" s="195"/>
      <c r="I355" s="195"/>
      <c r="J355" s="7">
        <v>1</v>
      </c>
      <c r="K355" s="307"/>
    </row>
    <row r="356" spans="1:11" ht="16.5" thickBot="1">
      <c r="A356" s="35"/>
      <c r="B356" s="189"/>
      <c r="C356" s="293"/>
      <c r="D356" s="300"/>
      <c r="E356" s="200"/>
      <c r="F356" s="200"/>
      <c r="H356" s="200"/>
      <c r="I356" s="201" t="s">
        <v>374</v>
      </c>
      <c r="J356" s="7">
        <v>1</v>
      </c>
      <c r="K356" s="307"/>
    </row>
    <row r="357" spans="1:11" ht="22.5" customHeight="1" thickBot="1">
      <c r="A357" s="35"/>
      <c r="B357" s="312"/>
      <c r="C357" s="313"/>
      <c r="D357" s="660" t="s">
        <v>769</v>
      </c>
      <c r="E357" s="618" t="str">
        <f aca="true" t="shared" si="29" ref="E357:I358">E19</f>
        <v>Годишен отчет</v>
      </c>
      <c r="F357" s="619" t="str">
        <f t="shared" si="29"/>
        <v>Разчет</v>
      </c>
      <c r="G357" s="619" t="str">
        <f t="shared" si="29"/>
        <v>Прогноза</v>
      </c>
      <c r="H357" s="619" t="str">
        <f t="shared" si="29"/>
        <v>Прогноза</v>
      </c>
      <c r="I357" s="619" t="str">
        <f t="shared" si="29"/>
        <v>Прогноза</v>
      </c>
      <c r="J357" s="7">
        <v>1</v>
      </c>
      <c r="K357" s="307"/>
    </row>
    <row r="358" spans="1:11" ht="48" customHeight="1">
      <c r="A358" s="35"/>
      <c r="B358" s="314" t="s">
        <v>46</v>
      </c>
      <c r="C358" s="315" t="s">
        <v>375</v>
      </c>
      <c r="D358" s="661" t="s">
        <v>573</v>
      </c>
      <c r="E358" s="624">
        <f t="shared" si="29"/>
        <v>2022</v>
      </c>
      <c r="F358" s="625">
        <f t="shared" si="29"/>
        <v>2023</v>
      </c>
      <c r="G358" s="625">
        <f t="shared" si="29"/>
        <v>2024</v>
      </c>
      <c r="H358" s="625">
        <f t="shared" si="29"/>
        <v>2025</v>
      </c>
      <c r="I358" s="625">
        <f t="shared" si="29"/>
        <v>2026</v>
      </c>
      <c r="J358" s="7">
        <v>1</v>
      </c>
      <c r="K358" s="307"/>
    </row>
    <row r="359" spans="1:11" ht="18.75">
      <c r="A359" s="35">
        <v>1</v>
      </c>
      <c r="B359" s="316" t="s">
        <v>770</v>
      </c>
      <c r="C359" s="317"/>
      <c r="D359" s="662" t="s">
        <v>574</v>
      </c>
      <c r="E359" s="626"/>
      <c r="F359" s="627"/>
      <c r="G359" s="628"/>
      <c r="H359" s="626"/>
      <c r="I359" s="627"/>
      <c r="J359" s="7">
        <v>1</v>
      </c>
      <c r="K359" s="307"/>
    </row>
    <row r="360" spans="1:11" ht="15.75">
      <c r="A360" s="35">
        <v>2</v>
      </c>
      <c r="B360" s="318"/>
      <c r="C360" s="319"/>
      <c r="D360" s="320"/>
      <c r="E360" s="670"/>
      <c r="F360" s="670"/>
      <c r="G360" s="670"/>
      <c r="H360" s="670"/>
      <c r="I360" s="670"/>
      <c r="J360" s="7">
        <v>1</v>
      </c>
      <c r="K360" s="307"/>
    </row>
    <row r="361" spans="1:11" s="14" customFormat="1" ht="18.75" customHeight="1">
      <c r="A361" s="37">
        <v>5</v>
      </c>
      <c r="B361" s="321">
        <v>3000</v>
      </c>
      <c r="C361" s="776" t="s">
        <v>235</v>
      </c>
      <c r="D361" s="777"/>
      <c r="E361" s="671">
        <f>SUM(E362:E374)</f>
        <v>0</v>
      </c>
      <c r="F361" s="671">
        <f>SUM(F362:F374)</f>
        <v>0</v>
      </c>
      <c r="G361" s="671">
        <f>SUM(G362:G374)</f>
        <v>0</v>
      </c>
      <c r="H361" s="671">
        <f>SUM(H362:H374)</f>
        <v>0</v>
      </c>
      <c r="I361" s="671">
        <f>SUM(I362:I374)</f>
        <v>0</v>
      </c>
      <c r="J361" s="7">
        <f aca="true" t="shared" si="30" ref="J361:J424">(IF(OR($E361&lt;&gt;0,$F361&lt;&gt;0,$G361&lt;&gt;0,$H361&lt;&gt;0,$I361&lt;&gt;0),$J$2,""))</f>
      </c>
      <c r="K361" s="307"/>
    </row>
    <row r="362" spans="1:11" ht="18.75" customHeight="1">
      <c r="A362" s="35">
        <v>10</v>
      </c>
      <c r="B362" s="153"/>
      <c r="C362" s="126">
        <v>3020</v>
      </c>
      <c r="D362" s="127" t="s">
        <v>236</v>
      </c>
      <c r="E362" s="630">
        <v>0</v>
      </c>
      <c r="F362" s="630">
        <v>0</v>
      </c>
      <c r="G362" s="630">
        <v>0</v>
      </c>
      <c r="H362" s="630">
        <v>0</v>
      </c>
      <c r="I362" s="630">
        <v>0</v>
      </c>
      <c r="J362" s="7">
        <f t="shared" si="30"/>
      </c>
      <c r="K362" s="307"/>
    </row>
    <row r="363" spans="1:11" ht="18.75" customHeight="1">
      <c r="A363" s="42">
        <v>20</v>
      </c>
      <c r="B363" s="153"/>
      <c r="C363" s="132">
        <v>3040</v>
      </c>
      <c r="D363" s="322" t="s">
        <v>237</v>
      </c>
      <c r="E363" s="631">
        <v>0</v>
      </c>
      <c r="F363" s="631">
        <v>0</v>
      </c>
      <c r="G363" s="631">
        <v>0</v>
      </c>
      <c r="H363" s="631">
        <v>0</v>
      </c>
      <c r="I363" s="631">
        <v>0</v>
      </c>
      <c r="J363" s="7">
        <f t="shared" si="30"/>
      </c>
      <c r="K363" s="307"/>
    </row>
    <row r="364" spans="1:11" ht="18.75" customHeight="1">
      <c r="A364" s="35">
        <v>25</v>
      </c>
      <c r="B364" s="153"/>
      <c r="C364" s="132">
        <v>3041</v>
      </c>
      <c r="D364" s="133" t="s">
        <v>285</v>
      </c>
      <c r="E364" s="631">
        <v>0</v>
      </c>
      <c r="F364" s="631">
        <v>0</v>
      </c>
      <c r="G364" s="631">
        <v>0</v>
      </c>
      <c r="H364" s="631">
        <v>0</v>
      </c>
      <c r="I364" s="631">
        <v>0</v>
      </c>
      <c r="J364" s="7">
        <f t="shared" si="30"/>
      </c>
      <c r="K364" s="307"/>
    </row>
    <row r="365" spans="1:11" ht="18.75" customHeight="1">
      <c r="A365" s="35">
        <v>30</v>
      </c>
      <c r="B365" s="125"/>
      <c r="C365" s="132">
        <v>3042</v>
      </c>
      <c r="D365" s="133" t="s">
        <v>286</v>
      </c>
      <c r="E365" s="631">
        <v>0</v>
      </c>
      <c r="F365" s="631">
        <v>0</v>
      </c>
      <c r="G365" s="631">
        <v>0</v>
      </c>
      <c r="H365" s="631">
        <v>0</v>
      </c>
      <c r="I365" s="631">
        <v>0</v>
      </c>
      <c r="J365" s="7">
        <f t="shared" si="30"/>
      </c>
      <c r="K365" s="307"/>
    </row>
    <row r="366" spans="1:11" ht="18.75" customHeight="1">
      <c r="A366" s="35">
        <v>35</v>
      </c>
      <c r="B366" s="125"/>
      <c r="C366" s="132">
        <v>3043</v>
      </c>
      <c r="D366" s="133" t="s">
        <v>238</v>
      </c>
      <c r="E366" s="631">
        <v>0</v>
      </c>
      <c r="F366" s="631">
        <v>0</v>
      </c>
      <c r="G366" s="631">
        <v>0</v>
      </c>
      <c r="H366" s="631">
        <v>0</v>
      </c>
      <c r="I366" s="631">
        <v>0</v>
      </c>
      <c r="J366" s="7">
        <f t="shared" si="30"/>
      </c>
      <c r="K366" s="307"/>
    </row>
    <row r="367" spans="1:11" ht="18.75" customHeight="1">
      <c r="A367" s="35">
        <v>36</v>
      </c>
      <c r="B367" s="125"/>
      <c r="C367" s="323">
        <v>3048</v>
      </c>
      <c r="D367" s="324" t="s">
        <v>239</v>
      </c>
      <c r="E367" s="672">
        <v>0</v>
      </c>
      <c r="F367" s="672">
        <v>0</v>
      </c>
      <c r="G367" s="672">
        <v>0</v>
      </c>
      <c r="H367" s="672">
        <v>0</v>
      </c>
      <c r="I367" s="672">
        <v>0</v>
      </c>
      <c r="J367" s="7">
        <f t="shared" si="30"/>
      </c>
      <c r="K367" s="307"/>
    </row>
    <row r="368" spans="1:11" ht="18.75" customHeight="1">
      <c r="A368" s="35">
        <v>45</v>
      </c>
      <c r="B368" s="125"/>
      <c r="C368" s="327">
        <v>3050</v>
      </c>
      <c r="D368" s="328" t="s">
        <v>240</v>
      </c>
      <c r="E368" s="673">
        <v>0</v>
      </c>
      <c r="F368" s="673">
        <v>0</v>
      </c>
      <c r="G368" s="673">
        <v>0</v>
      </c>
      <c r="H368" s="673">
        <v>0</v>
      </c>
      <c r="I368" s="673">
        <v>0</v>
      </c>
      <c r="J368" s="7">
        <f t="shared" si="30"/>
      </c>
      <c r="K368" s="307"/>
    </row>
    <row r="369" spans="1:11" ht="18.75" customHeight="1">
      <c r="A369" s="35">
        <v>50</v>
      </c>
      <c r="B369" s="125"/>
      <c r="C369" s="323">
        <v>3061</v>
      </c>
      <c r="D369" s="324" t="s">
        <v>241</v>
      </c>
      <c r="E369" s="672">
        <v>0</v>
      </c>
      <c r="F369" s="672">
        <v>0</v>
      </c>
      <c r="G369" s="672">
        <v>0</v>
      </c>
      <c r="H369" s="672">
        <v>0</v>
      </c>
      <c r="I369" s="672">
        <v>0</v>
      </c>
      <c r="J369" s="7">
        <f t="shared" si="30"/>
      </c>
      <c r="K369" s="307"/>
    </row>
    <row r="370" spans="1:11" ht="18.75" customHeight="1">
      <c r="A370" s="35">
        <v>60</v>
      </c>
      <c r="B370" s="125"/>
      <c r="C370" s="327">
        <v>3081</v>
      </c>
      <c r="D370" s="328" t="s">
        <v>242</v>
      </c>
      <c r="E370" s="673">
        <v>0</v>
      </c>
      <c r="F370" s="673">
        <v>0</v>
      </c>
      <c r="G370" s="673">
        <v>0</v>
      </c>
      <c r="H370" s="673">
        <v>0</v>
      </c>
      <c r="I370" s="673">
        <v>0</v>
      </c>
      <c r="J370" s="7">
        <f t="shared" si="30"/>
      </c>
      <c r="K370" s="307"/>
    </row>
    <row r="371" spans="1:11" ht="18.75" customHeight="1">
      <c r="A371" s="35"/>
      <c r="B371" s="125"/>
      <c r="C371" s="132">
        <v>3082</v>
      </c>
      <c r="D371" s="133" t="s">
        <v>243</v>
      </c>
      <c r="E371" s="631">
        <v>0</v>
      </c>
      <c r="F371" s="631">
        <v>0</v>
      </c>
      <c r="G371" s="631">
        <v>0</v>
      </c>
      <c r="H371" s="631">
        <v>0</v>
      </c>
      <c r="I371" s="631">
        <v>0</v>
      </c>
      <c r="J371" s="7">
        <f t="shared" si="30"/>
      </c>
      <c r="K371" s="307"/>
    </row>
    <row r="372" spans="1:11" ht="18.75" customHeight="1">
      <c r="A372" s="35">
        <v>65</v>
      </c>
      <c r="B372" s="125"/>
      <c r="C372" s="132">
        <v>3083</v>
      </c>
      <c r="D372" s="133" t="s">
        <v>244</v>
      </c>
      <c r="E372" s="631">
        <v>0</v>
      </c>
      <c r="F372" s="631">
        <v>0</v>
      </c>
      <c r="G372" s="631">
        <v>0</v>
      </c>
      <c r="H372" s="631">
        <v>0</v>
      </c>
      <c r="I372" s="631">
        <v>0</v>
      </c>
      <c r="J372" s="7">
        <f t="shared" si="30"/>
      </c>
      <c r="K372" s="307"/>
    </row>
    <row r="373" spans="1:11" ht="18.75" customHeight="1">
      <c r="A373" s="35">
        <v>65</v>
      </c>
      <c r="B373" s="125"/>
      <c r="C373" s="132">
        <v>3089</v>
      </c>
      <c r="D373" s="137" t="s">
        <v>245</v>
      </c>
      <c r="E373" s="631">
        <v>0</v>
      </c>
      <c r="F373" s="631">
        <v>0</v>
      </c>
      <c r="G373" s="631">
        <v>0</v>
      </c>
      <c r="H373" s="631">
        <v>0</v>
      </c>
      <c r="I373" s="631">
        <v>0</v>
      </c>
      <c r="J373" s="7">
        <f t="shared" si="30"/>
      </c>
      <c r="K373" s="307"/>
    </row>
    <row r="374" spans="1:11" ht="18.75" customHeight="1">
      <c r="A374" s="35">
        <v>65</v>
      </c>
      <c r="B374" s="125"/>
      <c r="C374" s="151">
        <v>3090</v>
      </c>
      <c r="D374" s="144" t="s">
        <v>267</v>
      </c>
      <c r="E374" s="636">
        <v>0</v>
      </c>
      <c r="F374" s="636">
        <v>0</v>
      </c>
      <c r="G374" s="636">
        <v>0</v>
      </c>
      <c r="H374" s="636">
        <v>0</v>
      </c>
      <c r="I374" s="636">
        <v>0</v>
      </c>
      <c r="J374" s="7">
        <f t="shared" si="30"/>
      </c>
      <c r="K374" s="307"/>
    </row>
    <row r="375" spans="1:11" s="14" customFormat="1" ht="18.75" customHeight="1">
      <c r="A375" s="37">
        <v>70</v>
      </c>
      <c r="B375" s="331">
        <v>3100</v>
      </c>
      <c r="C375" s="740" t="s">
        <v>246</v>
      </c>
      <c r="D375" s="741"/>
      <c r="E375" s="674">
        <f>SUM(E376:E382)</f>
        <v>1217141</v>
      </c>
      <c r="F375" s="674">
        <f>SUM(F376:F382)</f>
        <v>1217200</v>
      </c>
      <c r="G375" s="671">
        <f>SUM(G376:G382)</f>
        <v>1217200</v>
      </c>
      <c r="H375" s="674">
        <f>SUM(H376:H382)</f>
        <v>1217200</v>
      </c>
      <c r="I375" s="671">
        <f>SUM(I376:I382)</f>
        <v>1217200</v>
      </c>
      <c r="J375" s="7">
        <f t="shared" si="30"/>
        <v>1</v>
      </c>
      <c r="K375" s="307"/>
    </row>
    <row r="376" spans="1:11" ht="18.75" customHeight="1">
      <c r="A376" s="43">
        <v>75</v>
      </c>
      <c r="B376" s="125"/>
      <c r="C376" s="332">
        <v>3110</v>
      </c>
      <c r="D376" s="333" t="s">
        <v>771</v>
      </c>
      <c r="E376" s="631">
        <v>0</v>
      </c>
      <c r="F376" s="631">
        <v>0</v>
      </c>
      <c r="G376" s="631">
        <v>0</v>
      </c>
      <c r="H376" s="631">
        <v>0</v>
      </c>
      <c r="I376" s="631">
        <v>0</v>
      </c>
      <c r="J376" s="7">
        <f t="shared" si="30"/>
      </c>
      <c r="K376" s="307"/>
    </row>
    <row r="377" spans="1:11" ht="18.75" customHeight="1">
      <c r="A377" s="22">
        <v>80</v>
      </c>
      <c r="B377" s="334"/>
      <c r="C377" s="327">
        <v>3111</v>
      </c>
      <c r="D377" s="335" t="s">
        <v>772</v>
      </c>
      <c r="E377" s="631">
        <v>0</v>
      </c>
      <c r="F377" s="631">
        <v>0</v>
      </c>
      <c r="G377" s="631">
        <v>0</v>
      </c>
      <c r="H377" s="631">
        <v>0</v>
      </c>
      <c r="I377" s="631">
        <v>0</v>
      </c>
      <c r="J377" s="7">
        <f t="shared" si="30"/>
      </c>
      <c r="K377" s="307"/>
    </row>
    <row r="378" spans="1:11" ht="27" customHeight="1">
      <c r="A378" s="22">
        <v>85</v>
      </c>
      <c r="B378" s="334"/>
      <c r="C378" s="132">
        <v>3112</v>
      </c>
      <c r="D378" s="166" t="s">
        <v>773</v>
      </c>
      <c r="E378" s="632">
        <v>797900</v>
      </c>
      <c r="F378" s="632">
        <v>797900</v>
      </c>
      <c r="G378" s="632">
        <v>797900</v>
      </c>
      <c r="H378" s="632">
        <v>797900</v>
      </c>
      <c r="I378" s="632">
        <v>797900</v>
      </c>
      <c r="J378" s="7">
        <f t="shared" si="30"/>
        <v>1</v>
      </c>
      <c r="K378" s="307"/>
    </row>
    <row r="379" spans="1:11" ht="18.75" customHeight="1">
      <c r="A379" s="22">
        <v>90</v>
      </c>
      <c r="B379" s="334"/>
      <c r="C379" s="132">
        <v>3113</v>
      </c>
      <c r="D379" s="166" t="s">
        <v>247</v>
      </c>
      <c r="E379" s="632">
        <v>312500</v>
      </c>
      <c r="F379" s="632">
        <v>419300</v>
      </c>
      <c r="G379" s="632">
        <v>419300</v>
      </c>
      <c r="H379" s="632">
        <v>419300</v>
      </c>
      <c r="I379" s="632">
        <v>419300</v>
      </c>
      <c r="J379" s="7">
        <f t="shared" si="30"/>
        <v>1</v>
      </c>
      <c r="K379" s="307"/>
    </row>
    <row r="380" spans="1:11" ht="36.75" customHeight="1">
      <c r="A380" s="22">
        <v>91</v>
      </c>
      <c r="B380" s="334"/>
      <c r="C380" s="132">
        <v>3118</v>
      </c>
      <c r="D380" s="166" t="s">
        <v>1644</v>
      </c>
      <c r="E380" s="632">
        <v>106800</v>
      </c>
      <c r="F380" s="632"/>
      <c r="G380" s="632"/>
      <c r="H380" s="632"/>
      <c r="I380" s="632"/>
      <c r="J380" s="7">
        <f t="shared" si="30"/>
        <v>1</v>
      </c>
      <c r="K380" s="307"/>
    </row>
    <row r="381" spans="1:11" ht="35.25" customHeight="1">
      <c r="A381" s="22"/>
      <c r="B381" s="334"/>
      <c r="C381" s="323">
        <v>3128</v>
      </c>
      <c r="D381" s="336" t="s">
        <v>1645</v>
      </c>
      <c r="E381" s="677"/>
      <c r="F381" s="677"/>
      <c r="G381" s="677"/>
      <c r="H381" s="677"/>
      <c r="I381" s="677"/>
      <c r="J381" s="7">
        <f t="shared" si="30"/>
      </c>
      <c r="K381" s="307"/>
    </row>
    <row r="382" spans="1:11" ht="18.75" customHeight="1">
      <c r="A382" s="22">
        <v>100</v>
      </c>
      <c r="B382" s="125"/>
      <c r="C382" s="337">
        <v>3120</v>
      </c>
      <c r="D382" s="338" t="s">
        <v>1545</v>
      </c>
      <c r="E382" s="678">
        <v>-59</v>
      </c>
      <c r="F382" s="678">
        <v>0</v>
      </c>
      <c r="G382" s="678"/>
      <c r="H382" s="678"/>
      <c r="I382" s="678"/>
      <c r="J382" s="7">
        <f t="shared" si="30"/>
        <v>1</v>
      </c>
      <c r="K382" s="307"/>
    </row>
    <row r="383" spans="1:11" s="14" customFormat="1" ht="18.75" customHeight="1">
      <c r="A383" s="21">
        <v>115</v>
      </c>
      <c r="B383" s="331">
        <v>3200</v>
      </c>
      <c r="C383" s="740" t="s">
        <v>268</v>
      </c>
      <c r="D383" s="741"/>
      <c r="E383" s="674">
        <f>SUM(E384:E387)</f>
        <v>0</v>
      </c>
      <c r="F383" s="674">
        <f>SUM(F384:F387)</f>
        <v>0</v>
      </c>
      <c r="G383" s="671">
        <f>SUM(G384:G387)</f>
        <v>0</v>
      </c>
      <c r="H383" s="674">
        <f>SUM(H384:H387)</f>
        <v>0</v>
      </c>
      <c r="I383" s="671">
        <f>SUM(I384:I387)</f>
        <v>0</v>
      </c>
      <c r="J383" s="7">
        <f t="shared" si="30"/>
      </c>
      <c r="K383" s="307"/>
    </row>
    <row r="384" spans="1:11" ht="18.75" customHeight="1">
      <c r="A384" s="21">
        <v>120</v>
      </c>
      <c r="B384" s="125"/>
      <c r="C384" s="126">
        <v>3210</v>
      </c>
      <c r="D384" s="173" t="s">
        <v>248</v>
      </c>
      <c r="E384" s="630">
        <v>0</v>
      </c>
      <c r="F384" s="630">
        <v>0</v>
      </c>
      <c r="G384" s="630">
        <v>0</v>
      </c>
      <c r="H384" s="630">
        <v>0</v>
      </c>
      <c r="I384" s="630">
        <v>0</v>
      </c>
      <c r="J384" s="7">
        <f t="shared" si="30"/>
      </c>
      <c r="K384" s="307"/>
    </row>
    <row r="385" spans="1:11" ht="18.75" customHeight="1">
      <c r="A385" s="22">
        <v>125</v>
      </c>
      <c r="B385" s="153"/>
      <c r="C385" s="323">
        <v>3220</v>
      </c>
      <c r="D385" s="336" t="s">
        <v>211</v>
      </c>
      <c r="E385" s="672">
        <v>0</v>
      </c>
      <c r="F385" s="672">
        <v>0</v>
      </c>
      <c r="G385" s="672">
        <v>0</v>
      </c>
      <c r="H385" s="672">
        <v>0</v>
      </c>
      <c r="I385" s="672">
        <v>0</v>
      </c>
      <c r="J385" s="7">
        <f t="shared" si="30"/>
      </c>
      <c r="K385" s="307"/>
    </row>
    <row r="386" spans="1:11" ht="18.75" customHeight="1">
      <c r="A386" s="22">
        <v>130</v>
      </c>
      <c r="B386" s="125"/>
      <c r="C386" s="327">
        <v>3230</v>
      </c>
      <c r="D386" s="335" t="s">
        <v>269</v>
      </c>
      <c r="E386" s="673">
        <v>0</v>
      </c>
      <c r="F386" s="673">
        <v>0</v>
      </c>
      <c r="G386" s="673">
        <v>0</v>
      </c>
      <c r="H386" s="673">
        <v>0</v>
      </c>
      <c r="I386" s="673">
        <v>0</v>
      </c>
      <c r="J386" s="7">
        <f t="shared" si="30"/>
      </c>
      <c r="K386" s="307"/>
    </row>
    <row r="387" spans="1:11" ht="18.75" customHeight="1">
      <c r="A387" s="35">
        <v>135</v>
      </c>
      <c r="B387" s="125"/>
      <c r="C387" s="151">
        <v>3240</v>
      </c>
      <c r="D387" s="339" t="s">
        <v>270</v>
      </c>
      <c r="E387" s="636">
        <v>0</v>
      </c>
      <c r="F387" s="636">
        <v>0</v>
      </c>
      <c r="G387" s="636">
        <v>0</v>
      </c>
      <c r="H387" s="636">
        <v>0</v>
      </c>
      <c r="I387" s="636">
        <v>0</v>
      </c>
      <c r="J387" s="7">
        <f t="shared" si="30"/>
      </c>
      <c r="K387" s="307"/>
    </row>
    <row r="388" spans="1:11" s="14" customFormat="1" ht="18.75" customHeight="1">
      <c r="A388" s="37">
        <v>145</v>
      </c>
      <c r="B388" s="331">
        <v>6000</v>
      </c>
      <c r="C388" s="740" t="s">
        <v>212</v>
      </c>
      <c r="D388" s="741"/>
      <c r="E388" s="674">
        <f>SUM(E389:E390)</f>
        <v>0</v>
      </c>
      <c r="F388" s="674">
        <f>SUM(F389:F390)</f>
        <v>0</v>
      </c>
      <c r="G388" s="671">
        <f>SUM(G389:G390)</f>
        <v>0</v>
      </c>
      <c r="H388" s="674">
        <f>SUM(H389:H390)</f>
        <v>0</v>
      </c>
      <c r="I388" s="671">
        <f>SUM(I389:I390)</f>
        <v>0</v>
      </c>
      <c r="J388" s="7">
        <f t="shared" si="30"/>
      </c>
      <c r="K388" s="307"/>
    </row>
    <row r="389" spans="1:11" ht="18.75" customHeight="1">
      <c r="A389" s="35">
        <v>150</v>
      </c>
      <c r="B389" s="143"/>
      <c r="C389" s="126">
        <v>6001</v>
      </c>
      <c r="D389" s="127" t="s">
        <v>281</v>
      </c>
      <c r="E389" s="673">
        <v>0</v>
      </c>
      <c r="F389" s="673">
        <v>0</v>
      </c>
      <c r="G389" s="673">
        <v>0</v>
      </c>
      <c r="H389" s="673">
        <v>0</v>
      </c>
      <c r="I389" s="673">
        <v>0</v>
      </c>
      <c r="J389" s="7">
        <f t="shared" si="30"/>
      </c>
      <c r="K389" s="307"/>
    </row>
    <row r="390" spans="1:11" ht="18.75" customHeight="1">
      <c r="A390" s="35">
        <v>155</v>
      </c>
      <c r="B390" s="143"/>
      <c r="C390" s="151">
        <v>6002</v>
      </c>
      <c r="D390" s="157" t="s">
        <v>282</v>
      </c>
      <c r="E390" s="636">
        <v>0</v>
      </c>
      <c r="F390" s="636">
        <v>0</v>
      </c>
      <c r="G390" s="636">
        <v>0</v>
      </c>
      <c r="H390" s="636">
        <v>0</v>
      </c>
      <c r="I390" s="636">
        <v>0</v>
      </c>
      <c r="J390" s="7">
        <f t="shared" si="30"/>
      </c>
      <c r="K390" s="307"/>
    </row>
    <row r="391" spans="1:11" s="14" customFormat="1" ht="18.75" customHeight="1">
      <c r="A391" s="37">
        <v>160</v>
      </c>
      <c r="B391" s="331">
        <v>6100</v>
      </c>
      <c r="C391" s="740" t="s">
        <v>213</v>
      </c>
      <c r="D391" s="741"/>
      <c r="E391" s="674">
        <f>SUM(E392:E395)</f>
        <v>247137</v>
      </c>
      <c r="F391" s="674">
        <f>SUM(F392:F395)</f>
        <v>-92600</v>
      </c>
      <c r="G391" s="671">
        <f>SUM(G392:G395)</f>
        <v>-92600</v>
      </c>
      <c r="H391" s="674">
        <f>SUM(H392:H395)</f>
        <v>-92600</v>
      </c>
      <c r="I391" s="671">
        <f>SUM(I392:I395)</f>
        <v>-92600</v>
      </c>
      <c r="J391" s="7">
        <f t="shared" si="30"/>
        <v>1</v>
      </c>
      <c r="K391" s="307"/>
    </row>
    <row r="392" spans="1:11" ht="18.75" customHeight="1">
      <c r="A392" s="35">
        <v>165</v>
      </c>
      <c r="B392" s="143"/>
      <c r="C392" s="126">
        <v>6101</v>
      </c>
      <c r="D392" s="127" t="s">
        <v>592</v>
      </c>
      <c r="E392" s="637">
        <v>318229</v>
      </c>
      <c r="F392" s="637">
        <v>0</v>
      </c>
      <c r="G392" s="637"/>
      <c r="H392" s="637"/>
      <c r="I392" s="637"/>
      <c r="J392" s="7">
        <f t="shared" si="30"/>
        <v>1</v>
      </c>
      <c r="K392" s="307"/>
    </row>
    <row r="393" spans="1:11" ht="18.75" customHeight="1">
      <c r="A393" s="35">
        <v>170</v>
      </c>
      <c r="B393" s="143"/>
      <c r="C393" s="132">
        <v>6102</v>
      </c>
      <c r="D393" s="155" t="s">
        <v>593</v>
      </c>
      <c r="E393" s="632">
        <v>-71092</v>
      </c>
      <c r="F393" s="632">
        <v>-92600</v>
      </c>
      <c r="G393" s="632">
        <v>-92600</v>
      </c>
      <c r="H393" s="632">
        <v>-92600</v>
      </c>
      <c r="I393" s="632">
        <v>-92600</v>
      </c>
      <c r="J393" s="7">
        <f t="shared" si="30"/>
        <v>1</v>
      </c>
      <c r="K393" s="307"/>
    </row>
    <row r="394" spans="1:11" ht="18.75" customHeight="1">
      <c r="A394" s="35"/>
      <c r="B394" s="153"/>
      <c r="C394" s="132">
        <v>6105</v>
      </c>
      <c r="D394" s="155" t="s">
        <v>498</v>
      </c>
      <c r="E394" s="632"/>
      <c r="F394" s="632"/>
      <c r="G394" s="632"/>
      <c r="H394" s="632"/>
      <c r="I394" s="632"/>
      <c r="J394" s="7">
        <f t="shared" si="30"/>
      </c>
      <c r="K394" s="307"/>
    </row>
    <row r="395" spans="1:11" ht="18.75" customHeight="1">
      <c r="A395" s="35">
        <v>180</v>
      </c>
      <c r="B395" s="153"/>
      <c r="C395" s="151">
        <v>6109</v>
      </c>
      <c r="D395" s="157" t="s">
        <v>214</v>
      </c>
      <c r="E395" s="638"/>
      <c r="F395" s="638"/>
      <c r="G395" s="638"/>
      <c r="H395" s="638"/>
      <c r="I395" s="638"/>
      <c r="J395" s="7">
        <f t="shared" si="30"/>
      </c>
      <c r="K395" s="307"/>
    </row>
    <row r="396" spans="1:11" s="14" customFormat="1" ht="18.75" customHeight="1">
      <c r="A396" s="21">
        <v>185</v>
      </c>
      <c r="B396" s="331">
        <v>6200</v>
      </c>
      <c r="C396" s="740" t="s">
        <v>215</v>
      </c>
      <c r="D396" s="741"/>
      <c r="E396" s="674">
        <f>SUM(E397:E398)</f>
        <v>-318229</v>
      </c>
      <c r="F396" s="674">
        <f>SUM(F397:F398)</f>
        <v>0</v>
      </c>
      <c r="G396" s="671">
        <f>SUM(G397:G398)</f>
        <v>0</v>
      </c>
      <c r="H396" s="674">
        <f>SUM(H397:H398)</f>
        <v>0</v>
      </c>
      <c r="I396" s="671">
        <f>SUM(I397:I398)</f>
        <v>0</v>
      </c>
      <c r="J396" s="7">
        <f t="shared" si="30"/>
        <v>1</v>
      </c>
      <c r="K396" s="307"/>
    </row>
    <row r="397" spans="1:11" ht="18.75" customHeight="1">
      <c r="A397" s="22">
        <v>190</v>
      </c>
      <c r="B397" s="340"/>
      <c r="C397" s="126">
        <v>6201</v>
      </c>
      <c r="D397" s="341" t="s">
        <v>1656</v>
      </c>
      <c r="E397" s="637">
        <v>484050</v>
      </c>
      <c r="F397" s="637">
        <v>0</v>
      </c>
      <c r="G397" s="637"/>
      <c r="H397" s="637"/>
      <c r="I397" s="637"/>
      <c r="J397" s="7">
        <f t="shared" si="30"/>
        <v>1</v>
      </c>
      <c r="K397" s="307"/>
    </row>
    <row r="398" spans="1:11" ht="18.75" customHeight="1">
      <c r="A398" s="22">
        <v>195</v>
      </c>
      <c r="B398" s="125"/>
      <c r="C398" s="151">
        <v>6202</v>
      </c>
      <c r="D398" s="342" t="s">
        <v>1657</v>
      </c>
      <c r="E398" s="638">
        <v>-802279</v>
      </c>
      <c r="F398" s="638">
        <v>0</v>
      </c>
      <c r="G398" s="638"/>
      <c r="H398" s="638"/>
      <c r="I398" s="638"/>
      <c r="J398" s="7">
        <f t="shared" si="30"/>
        <v>1</v>
      </c>
      <c r="K398" s="307"/>
    </row>
    <row r="399" spans="1:11" s="14" customFormat="1" ht="18.75" customHeight="1">
      <c r="A399" s="21">
        <v>200</v>
      </c>
      <c r="B399" s="331">
        <v>6300</v>
      </c>
      <c r="C399" s="740" t="s">
        <v>216</v>
      </c>
      <c r="D399" s="741"/>
      <c r="E399" s="674">
        <f>SUM(E400:E401)</f>
        <v>0</v>
      </c>
      <c r="F399" s="674">
        <f>SUM(F400:F401)</f>
        <v>0</v>
      </c>
      <c r="G399" s="671">
        <f>SUM(G400:G401)</f>
        <v>0</v>
      </c>
      <c r="H399" s="674">
        <f>SUM(H400:H401)</f>
        <v>0</v>
      </c>
      <c r="I399" s="671">
        <f>SUM(I400:I401)</f>
        <v>0</v>
      </c>
      <c r="J399" s="7">
        <f t="shared" si="30"/>
      </c>
      <c r="K399" s="307"/>
    </row>
    <row r="400" spans="1:11" ht="18.75" customHeight="1">
      <c r="A400" s="22">
        <v>205</v>
      </c>
      <c r="B400" s="125"/>
      <c r="C400" s="126">
        <v>6301</v>
      </c>
      <c r="D400" s="341" t="s">
        <v>1656</v>
      </c>
      <c r="E400" s="631">
        <v>0</v>
      </c>
      <c r="F400" s="631">
        <v>0</v>
      </c>
      <c r="G400" s="631">
        <v>0</v>
      </c>
      <c r="H400" s="631">
        <v>0</v>
      </c>
      <c r="I400" s="631">
        <v>0</v>
      </c>
      <c r="J400" s="7">
        <f t="shared" si="30"/>
      </c>
      <c r="K400" s="307"/>
    </row>
    <row r="401" spans="1:11" ht="18.75" customHeight="1">
      <c r="A401" s="35">
        <v>206</v>
      </c>
      <c r="B401" s="125"/>
      <c r="C401" s="151">
        <v>6302</v>
      </c>
      <c r="D401" s="342" t="s">
        <v>283</v>
      </c>
      <c r="E401" s="631">
        <v>0</v>
      </c>
      <c r="F401" s="631">
        <v>0</v>
      </c>
      <c r="G401" s="631">
        <v>0</v>
      </c>
      <c r="H401" s="631">
        <v>0</v>
      </c>
      <c r="I401" s="631">
        <v>0</v>
      </c>
      <c r="J401" s="7">
        <f t="shared" si="30"/>
      </c>
      <c r="K401" s="307"/>
    </row>
    <row r="402" spans="1:11" s="44" customFormat="1" ht="18.75" customHeight="1">
      <c r="A402" s="25">
        <v>210</v>
      </c>
      <c r="B402" s="331">
        <v>6400</v>
      </c>
      <c r="C402" s="740" t="s">
        <v>774</v>
      </c>
      <c r="D402" s="741"/>
      <c r="E402" s="674">
        <f>SUM(E403:E404)</f>
        <v>7435</v>
      </c>
      <c r="F402" s="674">
        <f>SUM(F403:F404)</f>
        <v>0</v>
      </c>
      <c r="G402" s="671">
        <f>SUM(G403:G404)</f>
        <v>0</v>
      </c>
      <c r="H402" s="674">
        <f>SUM(H403:H404)</f>
        <v>0</v>
      </c>
      <c r="I402" s="671">
        <f>SUM(I403:I404)</f>
        <v>0</v>
      </c>
      <c r="J402" s="7">
        <f t="shared" si="30"/>
        <v>1</v>
      </c>
      <c r="K402" s="307"/>
    </row>
    <row r="403" spans="1:11" s="34" customFormat="1" ht="15.75">
      <c r="A403" s="27">
        <v>211</v>
      </c>
      <c r="B403" s="153"/>
      <c r="C403" s="343">
        <v>6401</v>
      </c>
      <c r="D403" s="344" t="s">
        <v>284</v>
      </c>
      <c r="E403" s="637">
        <v>7435</v>
      </c>
      <c r="F403" s="637">
        <v>0</v>
      </c>
      <c r="G403" s="637"/>
      <c r="H403" s="637"/>
      <c r="I403" s="637"/>
      <c r="J403" s="7">
        <f t="shared" si="30"/>
        <v>1</v>
      </c>
      <c r="K403" s="307"/>
    </row>
    <row r="404" spans="1:11" s="34" customFormat="1" ht="15.75">
      <c r="A404" s="27">
        <v>212</v>
      </c>
      <c r="B404" s="153"/>
      <c r="C404" s="345">
        <v>6402</v>
      </c>
      <c r="D404" s="346" t="s">
        <v>283</v>
      </c>
      <c r="E404" s="638"/>
      <c r="F404" s="638"/>
      <c r="G404" s="638"/>
      <c r="H404" s="638"/>
      <c r="I404" s="638"/>
      <c r="J404" s="7">
        <f t="shared" si="30"/>
      </c>
      <c r="K404" s="307"/>
    </row>
    <row r="405" spans="1:11" s="44" customFormat="1" ht="18.75" customHeight="1">
      <c r="A405" s="45">
        <v>213</v>
      </c>
      <c r="B405" s="331">
        <v>6500</v>
      </c>
      <c r="C405" s="740" t="s">
        <v>576</v>
      </c>
      <c r="D405" s="741"/>
      <c r="E405" s="679"/>
      <c r="F405" s="679"/>
      <c r="G405" s="679"/>
      <c r="H405" s="679"/>
      <c r="I405" s="679"/>
      <c r="J405" s="7">
        <f t="shared" si="30"/>
      </c>
      <c r="K405" s="307"/>
    </row>
    <row r="406" spans="1:11" s="14" customFormat="1" ht="18.75" customHeight="1">
      <c r="A406" s="21">
        <v>215</v>
      </c>
      <c r="B406" s="331">
        <v>6600</v>
      </c>
      <c r="C406" s="740" t="s">
        <v>577</v>
      </c>
      <c r="D406" s="741"/>
      <c r="E406" s="674">
        <f>SUM(E407:E408)</f>
        <v>0</v>
      </c>
      <c r="F406" s="674">
        <f>SUM(F407:F408)</f>
        <v>0</v>
      </c>
      <c r="G406" s="671">
        <f>SUM(G407:G408)</f>
        <v>0</v>
      </c>
      <c r="H406" s="674">
        <f>SUM(H407:H408)</f>
        <v>0</v>
      </c>
      <c r="I406" s="671">
        <f>SUM(I407:I408)</f>
        <v>0</v>
      </c>
      <c r="J406" s="7">
        <f t="shared" si="30"/>
      </c>
      <c r="K406" s="307"/>
    </row>
    <row r="407" spans="1:11" ht="18.75" customHeight="1">
      <c r="A407" s="24">
        <v>220</v>
      </c>
      <c r="B407" s="125"/>
      <c r="C407" s="126">
        <v>6601</v>
      </c>
      <c r="D407" s="127" t="s">
        <v>217</v>
      </c>
      <c r="E407" s="637"/>
      <c r="F407" s="637"/>
      <c r="G407" s="637"/>
      <c r="H407" s="637"/>
      <c r="I407" s="637"/>
      <c r="J407" s="7">
        <f t="shared" si="30"/>
      </c>
      <c r="K407" s="307"/>
    </row>
    <row r="408" spans="1:11" ht="18.75" customHeight="1">
      <c r="A408" s="22">
        <v>225</v>
      </c>
      <c r="B408" s="125"/>
      <c r="C408" s="151">
        <v>6602</v>
      </c>
      <c r="D408" s="157" t="s">
        <v>218</v>
      </c>
      <c r="E408" s="638"/>
      <c r="F408" s="638"/>
      <c r="G408" s="638"/>
      <c r="H408" s="638"/>
      <c r="I408" s="638"/>
      <c r="J408" s="7">
        <f t="shared" si="30"/>
      </c>
      <c r="K408" s="307"/>
    </row>
    <row r="409" spans="1:11" s="14" customFormat="1" ht="18.75" customHeight="1">
      <c r="A409" s="21">
        <v>215</v>
      </c>
      <c r="B409" s="331">
        <v>6700</v>
      </c>
      <c r="C409" s="740" t="s">
        <v>594</v>
      </c>
      <c r="D409" s="741"/>
      <c r="E409" s="674">
        <f>SUM(E410:E411)</f>
        <v>0</v>
      </c>
      <c r="F409" s="674">
        <f>SUM(F410:F411)</f>
        <v>0</v>
      </c>
      <c r="G409" s="671">
        <f>SUM(G410:G411)</f>
        <v>0</v>
      </c>
      <c r="H409" s="674">
        <f>SUM(H410:H411)</f>
        <v>0</v>
      </c>
      <c r="I409" s="671">
        <f>SUM(I410:I411)</f>
        <v>0</v>
      </c>
      <c r="J409" s="7">
        <f t="shared" si="30"/>
      </c>
      <c r="K409" s="307"/>
    </row>
    <row r="410" spans="1:11" ht="18.75" customHeight="1">
      <c r="A410" s="24">
        <v>220</v>
      </c>
      <c r="B410" s="125"/>
      <c r="C410" s="126">
        <v>6701</v>
      </c>
      <c r="D410" s="127" t="s">
        <v>595</v>
      </c>
      <c r="E410" s="637"/>
      <c r="F410" s="637"/>
      <c r="G410" s="637"/>
      <c r="H410" s="637"/>
      <c r="I410" s="637"/>
      <c r="J410" s="7">
        <f t="shared" si="30"/>
      </c>
      <c r="K410" s="307"/>
    </row>
    <row r="411" spans="1:11" ht="18.75" customHeight="1">
      <c r="A411" s="22">
        <v>225</v>
      </c>
      <c r="B411" s="125"/>
      <c r="C411" s="151">
        <v>6702</v>
      </c>
      <c r="D411" s="157" t="s">
        <v>271</v>
      </c>
      <c r="E411" s="638"/>
      <c r="F411" s="638"/>
      <c r="G411" s="638"/>
      <c r="H411" s="638"/>
      <c r="I411" s="638"/>
      <c r="J411" s="7">
        <f t="shared" si="30"/>
      </c>
      <c r="K411" s="307"/>
    </row>
    <row r="412" spans="1:11" s="14" customFormat="1" ht="18.75" customHeight="1">
      <c r="A412" s="21">
        <v>230</v>
      </c>
      <c r="B412" s="331">
        <v>6900</v>
      </c>
      <c r="C412" s="740" t="s">
        <v>219</v>
      </c>
      <c r="D412" s="741"/>
      <c r="E412" s="674">
        <f>SUM(E413:E418)</f>
        <v>0</v>
      </c>
      <c r="F412" s="674">
        <f>SUM(F413:F418)</f>
        <v>0</v>
      </c>
      <c r="G412" s="671">
        <f>SUM(G413:G418)</f>
        <v>0</v>
      </c>
      <c r="H412" s="674">
        <f>SUM(H413:H418)</f>
        <v>0</v>
      </c>
      <c r="I412" s="671">
        <f>SUM(I413:I418)</f>
        <v>0</v>
      </c>
      <c r="J412" s="7">
        <f t="shared" si="30"/>
      </c>
      <c r="K412" s="307"/>
    </row>
    <row r="413" spans="1:11" ht="18.75" customHeight="1">
      <c r="A413" s="22">
        <v>235</v>
      </c>
      <c r="B413" s="165"/>
      <c r="C413" s="347">
        <v>6901</v>
      </c>
      <c r="D413" s="127" t="s">
        <v>596</v>
      </c>
      <c r="E413" s="630">
        <v>0</v>
      </c>
      <c r="F413" s="630">
        <v>0</v>
      </c>
      <c r="G413" s="630">
        <v>0</v>
      </c>
      <c r="H413" s="630">
        <v>0</v>
      </c>
      <c r="I413" s="630">
        <v>0</v>
      </c>
      <c r="J413" s="7">
        <f t="shared" si="30"/>
      </c>
      <c r="K413" s="307"/>
    </row>
    <row r="414" spans="1:11" ht="18.75" customHeight="1">
      <c r="A414" s="22">
        <v>240</v>
      </c>
      <c r="B414" s="165"/>
      <c r="C414" s="132">
        <v>6905</v>
      </c>
      <c r="D414" s="155" t="s">
        <v>578</v>
      </c>
      <c r="E414" s="631">
        <v>0</v>
      </c>
      <c r="F414" s="631">
        <v>0</v>
      </c>
      <c r="G414" s="631">
        <v>0</v>
      </c>
      <c r="H414" s="631">
        <v>0</v>
      </c>
      <c r="I414" s="631">
        <v>0</v>
      </c>
      <c r="J414" s="7">
        <f t="shared" si="30"/>
      </c>
      <c r="K414" s="307"/>
    </row>
    <row r="415" spans="1:11" ht="18.75" customHeight="1">
      <c r="A415" s="22">
        <v>240</v>
      </c>
      <c r="B415" s="165"/>
      <c r="C415" s="132">
        <v>6906</v>
      </c>
      <c r="D415" s="155" t="s">
        <v>138</v>
      </c>
      <c r="E415" s="631">
        <v>0</v>
      </c>
      <c r="F415" s="631">
        <v>0</v>
      </c>
      <c r="G415" s="631">
        <v>0</v>
      </c>
      <c r="H415" s="631">
        <v>0</v>
      </c>
      <c r="I415" s="631">
        <v>0</v>
      </c>
      <c r="J415" s="7">
        <f t="shared" si="30"/>
      </c>
      <c r="K415" s="307"/>
    </row>
    <row r="416" spans="1:11" ht="18.75" customHeight="1">
      <c r="A416" s="22">
        <v>245</v>
      </c>
      <c r="B416" s="165"/>
      <c r="C416" s="132">
        <v>6907</v>
      </c>
      <c r="D416" s="155" t="s">
        <v>775</v>
      </c>
      <c r="E416" s="631">
        <v>0</v>
      </c>
      <c r="F416" s="631">
        <v>0</v>
      </c>
      <c r="G416" s="631">
        <v>0</v>
      </c>
      <c r="H416" s="631">
        <v>0</v>
      </c>
      <c r="I416" s="631">
        <v>0</v>
      </c>
      <c r="J416" s="7">
        <f t="shared" si="30"/>
      </c>
      <c r="K416" s="307"/>
    </row>
    <row r="417" spans="1:11" ht="18.75" customHeight="1">
      <c r="A417" s="22">
        <v>250</v>
      </c>
      <c r="B417" s="165"/>
      <c r="C417" s="132">
        <v>6908</v>
      </c>
      <c r="D417" s="155" t="s">
        <v>597</v>
      </c>
      <c r="E417" s="631">
        <v>0</v>
      </c>
      <c r="F417" s="631">
        <v>0</v>
      </c>
      <c r="G417" s="631">
        <v>0</v>
      </c>
      <c r="H417" s="631">
        <v>0</v>
      </c>
      <c r="I417" s="631">
        <v>0</v>
      </c>
      <c r="J417" s="7">
        <f t="shared" si="30"/>
      </c>
      <c r="K417" s="307"/>
    </row>
    <row r="418" spans="1:11" ht="18.75" customHeight="1">
      <c r="A418" s="22">
        <v>255</v>
      </c>
      <c r="B418" s="165"/>
      <c r="C418" s="151">
        <v>6909</v>
      </c>
      <c r="D418" s="157" t="s">
        <v>598</v>
      </c>
      <c r="E418" s="636">
        <v>0</v>
      </c>
      <c r="F418" s="636">
        <v>0</v>
      </c>
      <c r="G418" s="636">
        <v>0</v>
      </c>
      <c r="H418" s="636">
        <v>0</v>
      </c>
      <c r="I418" s="636">
        <v>0</v>
      </c>
      <c r="J418" s="7">
        <f t="shared" si="30"/>
      </c>
      <c r="K418" s="307"/>
    </row>
    <row r="419" spans="1:11" ht="20.25" customHeight="1" thickBot="1">
      <c r="A419" s="35">
        <v>260</v>
      </c>
      <c r="B419" s="354" t="s">
        <v>760</v>
      </c>
      <c r="C419" s="355" t="s">
        <v>629</v>
      </c>
      <c r="D419" s="663" t="s">
        <v>776</v>
      </c>
      <c r="E419" s="680">
        <f>SUM(E361,E375,E383,E388,E391,E396,E399,E402,E405,E406,E409,E412)</f>
        <v>1153484</v>
      </c>
      <c r="F419" s="680">
        <f>SUM(F361,F375,F383,F388,F391,F396,F399,F402,F405,F406,F409,F412)</f>
        <v>1124600</v>
      </c>
      <c r="G419" s="681">
        <f>SUM(G361,G375,G383,G388,G391,G396,G399,G402,G405,G406,G409,G412)</f>
        <v>1124600</v>
      </c>
      <c r="H419" s="680">
        <f>SUM(H361,H375,H383,H388,H391,H396,H399,H402,H405,H406,H409,H412)</f>
        <v>1124600</v>
      </c>
      <c r="I419" s="680">
        <f>SUM(I361,I375,I383,I388,I391,I396,I399,I402,I405,I406,I409,I412)</f>
        <v>1124600</v>
      </c>
      <c r="J419" s="7">
        <f t="shared" si="30"/>
        <v>1</v>
      </c>
      <c r="K419" s="305"/>
    </row>
    <row r="420" spans="1:11" ht="15.75" thickTop="1">
      <c r="A420" s="35">
        <v>261</v>
      </c>
      <c r="B420" s="356" t="s">
        <v>777</v>
      </c>
      <c r="C420" s="357"/>
      <c r="D420" s="664" t="s">
        <v>575</v>
      </c>
      <c r="E420" s="682"/>
      <c r="F420" s="682"/>
      <c r="G420" s="683"/>
      <c r="H420" s="682"/>
      <c r="I420" s="683"/>
      <c r="J420" s="7">
        <f t="shared" si="30"/>
      </c>
      <c r="K420" s="305"/>
    </row>
    <row r="421" spans="1:11" ht="15.75">
      <c r="A421" s="35">
        <v>262</v>
      </c>
      <c r="B421" s="358"/>
      <c r="C421" s="359"/>
      <c r="D421" s="360"/>
      <c r="E421" s="684"/>
      <c r="F421" s="684"/>
      <c r="G421" s="685"/>
      <c r="H421" s="684"/>
      <c r="I421" s="685"/>
      <c r="J421" s="7">
        <f t="shared" si="30"/>
      </c>
      <c r="K421" s="305"/>
    </row>
    <row r="422" spans="1:11" s="14" customFormat="1" ht="18" customHeight="1">
      <c r="A422" s="37">
        <v>265</v>
      </c>
      <c r="B422" s="331">
        <v>7400</v>
      </c>
      <c r="C422" s="740" t="s">
        <v>655</v>
      </c>
      <c r="D422" s="741"/>
      <c r="E422" s="679"/>
      <c r="F422" s="679"/>
      <c r="G422" s="679"/>
      <c r="H422" s="679"/>
      <c r="I422" s="679"/>
      <c r="J422" s="7">
        <f t="shared" si="30"/>
      </c>
      <c r="K422" s="305"/>
    </row>
    <row r="423" spans="1:11" s="14" customFormat="1" ht="18" customHeight="1">
      <c r="A423" s="37">
        <v>275</v>
      </c>
      <c r="B423" s="331">
        <v>7500</v>
      </c>
      <c r="C423" s="740" t="s">
        <v>599</v>
      </c>
      <c r="D423" s="741"/>
      <c r="E423" s="679"/>
      <c r="F423" s="679"/>
      <c r="G423" s="679"/>
      <c r="H423" s="679"/>
      <c r="I423" s="679"/>
      <c r="J423" s="7">
        <f t="shared" si="30"/>
      </c>
      <c r="K423" s="305"/>
    </row>
    <row r="424" spans="1:11" s="14" customFormat="1" ht="18" customHeight="1">
      <c r="A424" s="21">
        <v>285</v>
      </c>
      <c r="B424" s="331">
        <v>7600</v>
      </c>
      <c r="C424" s="740" t="s">
        <v>220</v>
      </c>
      <c r="D424" s="741"/>
      <c r="E424" s="679">
        <v>-80945</v>
      </c>
      <c r="F424" s="679">
        <v>-40000</v>
      </c>
      <c r="G424" s="679"/>
      <c r="H424" s="679"/>
      <c r="I424" s="679"/>
      <c r="J424" s="7">
        <f t="shared" si="30"/>
        <v>1</v>
      </c>
      <c r="K424" s="305"/>
    </row>
    <row r="425" spans="1:11" s="14" customFormat="1" ht="18" customHeight="1">
      <c r="A425" s="21">
        <v>295</v>
      </c>
      <c r="B425" s="331">
        <v>7700</v>
      </c>
      <c r="C425" s="740" t="s">
        <v>579</v>
      </c>
      <c r="D425" s="741"/>
      <c r="E425" s="718">
        <v>0</v>
      </c>
      <c r="F425" s="718">
        <v>0</v>
      </c>
      <c r="G425" s="718">
        <v>0</v>
      </c>
      <c r="H425" s="718">
        <v>0</v>
      </c>
      <c r="I425" s="718">
        <v>0</v>
      </c>
      <c r="J425" s="7">
        <f>(IF(OR($E425&lt;&gt;0,$F425&lt;&gt;0,$G425&lt;&gt;0,$H425&lt;&gt;0,$I425&lt;&gt;0),$J$2,""))</f>
      </c>
      <c r="K425" s="305"/>
    </row>
    <row r="426" spans="1:11" s="14" customFormat="1" ht="18.75" customHeight="1">
      <c r="A426" s="21">
        <v>215</v>
      </c>
      <c r="B426" s="331">
        <v>7800</v>
      </c>
      <c r="C426" s="740" t="s">
        <v>778</v>
      </c>
      <c r="D426" s="741"/>
      <c r="E426" s="674">
        <f>SUM(E427:E428)</f>
        <v>0</v>
      </c>
      <c r="F426" s="674">
        <f>SUM(F427:F428)</f>
        <v>0</v>
      </c>
      <c r="G426" s="671">
        <f>SUM(G427:G428)</f>
        <v>0</v>
      </c>
      <c r="H426" s="674">
        <f>SUM(H427:H428)</f>
        <v>0</v>
      </c>
      <c r="I426" s="671">
        <f>SUM(I427:I428)</f>
        <v>0</v>
      </c>
      <c r="J426" s="7">
        <f>(IF(OR($E426&lt;&gt;0,$F426&lt;&gt;0,$G426&lt;&gt;0,$H426&lt;&gt;0,$I426&lt;&gt;0),$J$2,""))</f>
      </c>
      <c r="K426" s="305"/>
    </row>
    <row r="427" spans="1:11" ht="18" customHeight="1">
      <c r="A427" s="24">
        <v>220</v>
      </c>
      <c r="B427" s="125"/>
      <c r="C427" s="126">
        <v>7833</v>
      </c>
      <c r="D427" s="127" t="s">
        <v>600</v>
      </c>
      <c r="E427" s="637"/>
      <c r="F427" s="637"/>
      <c r="G427" s="637"/>
      <c r="H427" s="637"/>
      <c r="I427" s="637"/>
      <c r="J427" s="7">
        <f>(IF(OR($E427&lt;&gt;0,$F427&lt;&gt;0,$G427&lt;&gt;0,$H427&lt;&gt;0,$I427&lt;&gt;0),$J$2,""))</f>
      </c>
      <c r="K427" s="305"/>
    </row>
    <row r="428" spans="1:11" ht="15.75">
      <c r="A428" s="22">
        <v>225</v>
      </c>
      <c r="B428" s="125"/>
      <c r="C428" s="138">
        <v>7888</v>
      </c>
      <c r="D428" s="156" t="s">
        <v>779</v>
      </c>
      <c r="E428" s="638"/>
      <c r="F428" s="638"/>
      <c r="G428" s="638"/>
      <c r="H428" s="638"/>
      <c r="I428" s="638"/>
      <c r="J428" s="7">
        <f>(IF(OR($E428&lt;&gt;0,$F428&lt;&gt;0,$G428&lt;&gt;0,$H428&lt;&gt;0,$I428&lt;&gt;0),$J$2,""))</f>
      </c>
      <c r="K428" s="305"/>
    </row>
    <row r="429" spans="1:11" ht="20.25" customHeight="1" thickBot="1">
      <c r="A429" s="22">
        <v>315</v>
      </c>
      <c r="B429" s="361" t="s">
        <v>760</v>
      </c>
      <c r="C429" s="362" t="s">
        <v>629</v>
      </c>
      <c r="D429" s="665" t="s">
        <v>780</v>
      </c>
      <c r="E429" s="681">
        <f>SUM(E422,E423,E424,E425,E426)</f>
        <v>-80945</v>
      </c>
      <c r="F429" s="681">
        <f>SUM(F422,F423,F424,F425,F426)</f>
        <v>-40000</v>
      </c>
      <c r="G429" s="681">
        <f>SUM(G422,G423,G424,G425,G426)</f>
        <v>0</v>
      </c>
      <c r="H429" s="681">
        <f>SUM(H422,H423,H424,H425,H426)</f>
        <v>0</v>
      </c>
      <c r="I429" s="681">
        <f>SUM(I422,I423,I424,I425,I426)</f>
        <v>0</v>
      </c>
      <c r="J429" s="7">
        <v>1</v>
      </c>
      <c r="K429" s="305"/>
    </row>
    <row r="430" spans="1:11" ht="15" customHeight="1" thickTop="1">
      <c r="A430" s="22"/>
      <c r="B430" s="189"/>
      <c r="C430" s="189"/>
      <c r="D430" s="190"/>
      <c r="E430" s="189"/>
      <c r="F430" s="96"/>
      <c r="G430" s="96"/>
      <c r="H430" s="189"/>
      <c r="I430" s="189"/>
      <c r="J430" s="7">
        <v>1</v>
      </c>
      <c r="K430" s="305"/>
    </row>
    <row r="431" spans="1:11" ht="15">
      <c r="A431" s="22"/>
      <c r="B431" s="363"/>
      <c r="C431" s="363"/>
      <c r="D431" s="364"/>
      <c r="E431" s="364"/>
      <c r="F431" s="364"/>
      <c r="G431" s="364"/>
      <c r="H431" s="364"/>
      <c r="I431" s="364"/>
      <c r="J431" s="364">
        <v>1</v>
      </c>
      <c r="K431" s="305"/>
    </row>
    <row r="432" spans="1:11" ht="15">
      <c r="A432" s="22"/>
      <c r="B432" s="189"/>
      <c r="C432" s="293"/>
      <c r="D432" s="300"/>
      <c r="E432" s="194"/>
      <c r="F432" s="185"/>
      <c r="G432" s="185"/>
      <c r="H432" s="185"/>
      <c r="I432" s="185"/>
      <c r="J432" s="7">
        <v>1</v>
      </c>
      <c r="K432" s="365"/>
    </row>
    <row r="433" spans="1:11" ht="39" customHeight="1">
      <c r="A433" s="22"/>
      <c r="B433" s="769" t="str">
        <f>$B$7</f>
        <v>ПРОГНОЗА ЗА ПЕРИОДА 2023-2026 г. НА ПОСТЪПЛЕНИЯТА ОТ МЕСТНИ ПРИХОДИ  И НА РАЗХОДИТЕ ЗА МЕСТНИ ДЕЙНОСТИ</v>
      </c>
      <c r="C433" s="770"/>
      <c r="D433" s="770"/>
      <c r="E433" s="194"/>
      <c r="F433" s="185"/>
      <c r="G433" s="185"/>
      <c r="H433" s="185"/>
      <c r="I433" s="185"/>
      <c r="J433" s="7">
        <v>1</v>
      </c>
      <c r="K433" s="365"/>
    </row>
    <row r="434" spans="1:11" ht="18.75" customHeight="1">
      <c r="A434" s="22"/>
      <c r="B434" s="189"/>
      <c r="C434" s="293"/>
      <c r="D434" s="300"/>
      <c r="E434" s="714" t="s">
        <v>373</v>
      </c>
      <c r="F434" s="714" t="s">
        <v>719</v>
      </c>
      <c r="G434" s="185"/>
      <c r="H434" s="185"/>
      <c r="I434" s="185"/>
      <c r="J434" s="7">
        <v>1</v>
      </c>
      <c r="K434" s="365"/>
    </row>
    <row r="435" spans="1:11" ht="27" customHeight="1">
      <c r="A435" s="22"/>
      <c r="B435" s="763">
        <f>$B$9</f>
        <v>0</v>
      </c>
      <c r="C435" s="764"/>
      <c r="D435" s="765"/>
      <c r="E435" s="106">
        <f>$E$9</f>
        <v>44927</v>
      </c>
      <c r="F435" s="187">
        <f>$F$9</f>
        <v>46387</v>
      </c>
      <c r="G435" s="185"/>
      <c r="H435" s="185"/>
      <c r="I435" s="185"/>
      <c r="J435" s="7">
        <v>1</v>
      </c>
      <c r="K435" s="365"/>
    </row>
    <row r="436" spans="1:11" ht="15">
      <c r="A436" s="22"/>
      <c r="B436" s="188" t="str">
        <f>$B$10</f>
        <v>(наименование на разпоредителя с бюджет)</v>
      </c>
      <c r="C436" s="189"/>
      <c r="D436" s="190"/>
      <c r="E436" s="104"/>
      <c r="F436" s="616"/>
      <c r="G436" s="185"/>
      <c r="H436" s="185"/>
      <c r="I436" s="185"/>
      <c r="J436" s="7">
        <v>1</v>
      </c>
      <c r="K436" s="365"/>
    </row>
    <row r="437" spans="1:11" ht="5.25" customHeight="1">
      <c r="A437" s="22"/>
      <c r="B437" s="188"/>
      <c r="C437" s="189"/>
      <c r="D437" s="190"/>
      <c r="E437" s="107"/>
      <c r="F437" s="96"/>
      <c r="G437" s="185"/>
      <c r="H437" s="185"/>
      <c r="I437" s="185"/>
      <c r="J437" s="7">
        <v>1</v>
      </c>
      <c r="K437" s="365"/>
    </row>
    <row r="438" spans="1:11" ht="27.75" customHeight="1">
      <c r="A438" s="22"/>
      <c r="B438" s="766" t="str">
        <f>$B$12</f>
        <v>Николаево</v>
      </c>
      <c r="C438" s="767"/>
      <c r="D438" s="768"/>
      <c r="E438" s="108" t="s">
        <v>744</v>
      </c>
      <c r="F438" s="604" t="str">
        <f>$F$12</f>
        <v>7406</v>
      </c>
      <c r="G438" s="185"/>
      <c r="H438" s="185"/>
      <c r="I438" s="185"/>
      <c r="J438" s="7">
        <v>1</v>
      </c>
      <c r="K438" s="365"/>
    </row>
    <row r="439" spans="1:11" ht="15.75">
      <c r="A439" s="22"/>
      <c r="B439" s="310" t="str">
        <f>$B$13</f>
        <v>(наименование на първостепенния разпоредител с бюджет)</v>
      </c>
      <c r="C439" s="6"/>
      <c r="D439" s="194"/>
      <c r="E439" s="194"/>
      <c r="F439" s="185"/>
      <c r="G439" s="185"/>
      <c r="H439" s="185"/>
      <c r="I439" s="185"/>
      <c r="J439" s="7">
        <v>1</v>
      </c>
      <c r="K439" s="365"/>
    </row>
    <row r="440" spans="1:11" ht="15">
      <c r="A440" s="22"/>
      <c r="B440" s="194"/>
      <c r="C440" s="194"/>
      <c r="D440" s="195"/>
      <c r="E440" s="195"/>
      <c r="F440" s="195"/>
      <c r="G440" s="195"/>
      <c r="H440" s="195"/>
      <c r="I440" s="195"/>
      <c r="J440" s="7">
        <v>1</v>
      </c>
      <c r="K440" s="365"/>
    </row>
    <row r="441" spans="1:11" ht="16.5" thickBot="1">
      <c r="A441" s="22"/>
      <c r="B441" s="194"/>
      <c r="C441" s="194"/>
      <c r="D441" s="194"/>
      <c r="E441" s="194"/>
      <c r="F441" s="200"/>
      <c r="H441" s="200"/>
      <c r="I441" s="201" t="s">
        <v>374</v>
      </c>
      <c r="J441" s="7">
        <v>1</v>
      </c>
      <c r="K441" s="365"/>
    </row>
    <row r="442" spans="1:11" ht="22.5" customHeight="1" thickBot="1">
      <c r="A442" s="22"/>
      <c r="B442" s="366"/>
      <c r="C442" s="293"/>
      <c r="D442" s="367"/>
      <c r="E442" s="618" t="str">
        <f aca="true" t="shared" si="31" ref="E442:I443">E19</f>
        <v>Годишен отчет</v>
      </c>
      <c r="F442" s="619" t="str">
        <f t="shared" si="31"/>
        <v>Разчет</v>
      </c>
      <c r="G442" s="619" t="str">
        <f t="shared" si="31"/>
        <v>Прогноза</v>
      </c>
      <c r="H442" s="619" t="str">
        <f t="shared" si="31"/>
        <v>Прогноза</v>
      </c>
      <c r="I442" s="619" t="str">
        <f t="shared" si="31"/>
        <v>Прогноза</v>
      </c>
      <c r="J442" s="7">
        <v>1</v>
      </c>
      <c r="K442" s="365"/>
    </row>
    <row r="443" spans="1:11" ht="48" customHeight="1">
      <c r="A443" s="22"/>
      <c r="B443" s="368"/>
      <c r="C443" s="368"/>
      <c r="D443" s="666" t="s">
        <v>740</v>
      </c>
      <c r="E443" s="624">
        <f t="shared" si="31"/>
        <v>2022</v>
      </c>
      <c r="F443" s="625">
        <f t="shared" si="31"/>
        <v>2023</v>
      </c>
      <c r="G443" s="625">
        <f t="shared" si="31"/>
        <v>2024</v>
      </c>
      <c r="H443" s="625">
        <f t="shared" si="31"/>
        <v>2025</v>
      </c>
      <c r="I443" s="625">
        <f t="shared" si="31"/>
        <v>2026</v>
      </c>
      <c r="J443" s="7">
        <v>1</v>
      </c>
      <c r="K443" s="365"/>
    </row>
    <row r="444" spans="1:11" ht="19.5" thickBot="1">
      <c r="A444" s="22"/>
      <c r="B444" s="369"/>
      <c r="C444" s="370"/>
      <c r="D444" s="667" t="s">
        <v>741</v>
      </c>
      <c r="E444" s="626"/>
      <c r="F444" s="627"/>
      <c r="G444" s="628"/>
      <c r="H444" s="626"/>
      <c r="I444" s="627"/>
      <c r="J444" s="7">
        <v>1</v>
      </c>
      <c r="K444" s="365"/>
    </row>
    <row r="445" spans="1:11" ht="21" customHeight="1" thickTop="1">
      <c r="A445" s="22"/>
      <c r="B445" s="293"/>
      <c r="C445" s="371"/>
      <c r="D445" s="668" t="s">
        <v>742</v>
      </c>
      <c r="E445" s="686">
        <f>+E167-E301+E419+E429</f>
        <v>110376</v>
      </c>
      <c r="F445" s="686">
        <f>+F167-F301+F419+F429</f>
        <v>-536187</v>
      </c>
      <c r="G445" s="686">
        <f>+G167-G301+G419+G429</f>
        <v>0</v>
      </c>
      <c r="H445" s="686">
        <f>+H167-H301+H419+H429</f>
        <v>0</v>
      </c>
      <c r="I445" s="686">
        <f>+I167-I301+I419+I429</f>
        <v>0</v>
      </c>
      <c r="J445" s="7">
        <v>1</v>
      </c>
      <c r="K445" s="365"/>
    </row>
    <row r="446" spans="1:11" ht="20.25" customHeight="1" thickBot="1">
      <c r="A446" s="22"/>
      <c r="B446" s="293"/>
      <c r="C446" s="372"/>
      <c r="D446" s="669" t="s">
        <v>743</v>
      </c>
      <c r="E446" s="687">
        <f aca="true" t="shared" si="32" ref="E446:I447">+E597</f>
        <v>-110376</v>
      </c>
      <c r="F446" s="687">
        <f t="shared" si="32"/>
        <v>536187</v>
      </c>
      <c r="G446" s="687">
        <f t="shared" si="32"/>
        <v>0</v>
      </c>
      <c r="H446" s="687">
        <f t="shared" si="32"/>
        <v>0</v>
      </c>
      <c r="I446" s="687">
        <f t="shared" si="32"/>
        <v>0</v>
      </c>
      <c r="J446" s="7">
        <v>1</v>
      </c>
      <c r="K446" s="365"/>
    </row>
    <row r="447" spans="1:11" ht="16.5" thickTop="1">
      <c r="A447" s="22"/>
      <c r="B447" s="293"/>
      <c r="C447" s="372"/>
      <c r="D447" s="373">
        <f>+IF(+SUM(E447:I447)=0,0,"Контрола: дефицит/излишък = финансиране с обратен знак (V. + VІ. = 0)")</f>
        <v>0</v>
      </c>
      <c r="E447" s="374">
        <f t="shared" si="32"/>
        <v>0</v>
      </c>
      <c r="F447" s="374">
        <f t="shared" si="32"/>
        <v>0</v>
      </c>
      <c r="G447" s="374">
        <f t="shared" si="32"/>
        <v>0</v>
      </c>
      <c r="H447" s="374">
        <f t="shared" si="32"/>
        <v>0</v>
      </c>
      <c r="I447" s="374">
        <f t="shared" si="32"/>
        <v>0</v>
      </c>
      <c r="J447" s="7">
        <v>1</v>
      </c>
      <c r="K447" s="365"/>
    </row>
    <row r="448" spans="1:11" ht="15">
      <c r="A448" s="22"/>
      <c r="B448" s="375"/>
      <c r="C448" s="375"/>
      <c r="D448" s="376"/>
      <c r="E448" s="376"/>
      <c r="F448" s="376"/>
      <c r="G448" s="376"/>
      <c r="H448" s="376"/>
      <c r="I448" s="376"/>
      <c r="J448" s="7">
        <v>1</v>
      </c>
      <c r="K448" s="365"/>
    </row>
    <row r="449" spans="1:11" ht="38.25" customHeight="1">
      <c r="A449" s="22"/>
      <c r="B449" s="771" t="str">
        <f>$B$7</f>
        <v>ПРОГНОЗА ЗА ПЕРИОДА 2023-2026 г. НА ПОСТЪПЛЕНИЯТА ОТ МЕСТНИ ПРИХОДИ  И НА РАЗХОДИТЕ ЗА МЕСТНИ ДЕЙНОСТИ</v>
      </c>
      <c r="C449" s="772"/>
      <c r="D449" s="772"/>
      <c r="E449" s="185"/>
      <c r="F449" s="185"/>
      <c r="G449" s="185"/>
      <c r="H449" s="185"/>
      <c r="I449" s="185"/>
      <c r="J449" s="7">
        <v>1</v>
      </c>
      <c r="K449" s="365"/>
    </row>
    <row r="450" spans="1:11" ht="18.75" customHeight="1">
      <c r="A450" s="22"/>
      <c r="B450" s="189"/>
      <c r="C450" s="293"/>
      <c r="D450" s="300"/>
      <c r="E450" s="714" t="s">
        <v>373</v>
      </c>
      <c r="F450" s="714" t="s">
        <v>719</v>
      </c>
      <c r="G450" s="185"/>
      <c r="H450" s="185"/>
      <c r="I450" s="185"/>
      <c r="J450" s="7">
        <v>1</v>
      </c>
      <c r="K450" s="365"/>
    </row>
    <row r="451" spans="1:11" ht="27" customHeight="1">
      <c r="A451" s="22"/>
      <c r="B451" s="763">
        <f>$B$9</f>
        <v>0</v>
      </c>
      <c r="C451" s="764"/>
      <c r="D451" s="765"/>
      <c r="E451" s="106">
        <f>$E$9</f>
        <v>44927</v>
      </c>
      <c r="F451" s="187">
        <f>$F$9</f>
        <v>46387</v>
      </c>
      <c r="G451" s="185"/>
      <c r="H451" s="185"/>
      <c r="I451" s="185"/>
      <c r="J451" s="7">
        <v>1</v>
      </c>
      <c r="K451" s="365"/>
    </row>
    <row r="452" spans="1:11" ht="15">
      <c r="A452" s="22"/>
      <c r="B452" s="188" t="str">
        <f>$B$10</f>
        <v>(наименование на разпоредителя с бюджет)</v>
      </c>
      <c r="C452" s="189"/>
      <c r="D452" s="190"/>
      <c r="E452" s="104"/>
      <c r="F452" s="616"/>
      <c r="G452" s="185"/>
      <c r="H452" s="185"/>
      <c r="I452" s="185"/>
      <c r="J452" s="7">
        <v>1</v>
      </c>
      <c r="K452" s="365"/>
    </row>
    <row r="453" spans="1:11" ht="5.25" customHeight="1">
      <c r="A453" s="22"/>
      <c r="B453" s="188"/>
      <c r="C453" s="189"/>
      <c r="D453" s="190"/>
      <c r="E453" s="107"/>
      <c r="F453" s="96"/>
      <c r="G453" s="185"/>
      <c r="H453" s="185"/>
      <c r="I453" s="185"/>
      <c r="J453" s="7">
        <v>1</v>
      </c>
      <c r="K453" s="365"/>
    </row>
    <row r="454" spans="1:11" ht="27" customHeight="1">
      <c r="A454" s="22"/>
      <c r="B454" s="766" t="str">
        <f>$B$12</f>
        <v>Николаево</v>
      </c>
      <c r="C454" s="767"/>
      <c r="D454" s="768"/>
      <c r="E454" s="108" t="s">
        <v>744</v>
      </c>
      <c r="F454" s="604" t="str">
        <f>$F$12</f>
        <v>7406</v>
      </c>
      <c r="G454" s="185"/>
      <c r="H454" s="185"/>
      <c r="I454" s="185"/>
      <c r="J454" s="7">
        <v>1</v>
      </c>
      <c r="K454" s="365"/>
    </row>
    <row r="455" spans="1:11" ht="15">
      <c r="A455" s="22"/>
      <c r="B455" s="194"/>
      <c r="C455" s="6"/>
      <c r="D455" s="194"/>
      <c r="E455" s="194"/>
      <c r="F455" s="185"/>
      <c r="G455" s="185"/>
      <c r="H455" s="185"/>
      <c r="I455" s="185"/>
      <c r="J455" s="7">
        <v>1</v>
      </c>
      <c r="K455" s="365"/>
    </row>
    <row r="456" spans="1:11" ht="15.75">
      <c r="A456" s="22"/>
      <c r="B456" s="193"/>
      <c r="C456" s="194"/>
      <c r="D456" s="195"/>
      <c r="E456" s="195"/>
      <c r="F456" s="195"/>
      <c r="G456" s="195"/>
      <c r="H456" s="195"/>
      <c r="I456" s="195"/>
      <c r="J456" s="7">
        <v>1</v>
      </c>
      <c r="K456" s="365"/>
    </row>
    <row r="457" spans="1:11" ht="14.25" customHeight="1" thickBot="1">
      <c r="A457" s="22"/>
      <c r="B457" s="189"/>
      <c r="C457" s="293"/>
      <c r="D457" s="300"/>
      <c r="E457" s="200"/>
      <c r="F457" s="200"/>
      <c r="H457" s="200"/>
      <c r="I457" s="202" t="s">
        <v>374</v>
      </c>
      <c r="J457" s="7">
        <v>1</v>
      </c>
      <c r="K457" s="365"/>
    </row>
    <row r="458" spans="1:11" ht="22.5" customHeight="1" thickBot="1">
      <c r="A458" s="22"/>
      <c r="B458" s="377" t="s">
        <v>781</v>
      </c>
      <c r="C458" s="378"/>
      <c r="D458" s="688"/>
      <c r="E458" s="618" t="str">
        <f aca="true" t="shared" si="33" ref="E458:I459">E19</f>
        <v>Годишен отчет</v>
      </c>
      <c r="F458" s="619" t="str">
        <f t="shared" si="33"/>
        <v>Разчет</v>
      </c>
      <c r="G458" s="619" t="str">
        <f t="shared" si="33"/>
        <v>Прогноза</v>
      </c>
      <c r="H458" s="619" t="str">
        <f t="shared" si="33"/>
        <v>Прогноза</v>
      </c>
      <c r="I458" s="619" t="str">
        <f t="shared" si="33"/>
        <v>Прогноза</v>
      </c>
      <c r="J458" s="7">
        <v>1</v>
      </c>
      <c r="K458" s="365"/>
    </row>
    <row r="459" spans="1:11" ht="60" customHeight="1">
      <c r="A459" s="22"/>
      <c r="B459" s="379" t="s">
        <v>46</v>
      </c>
      <c r="C459" s="380" t="s">
        <v>375</v>
      </c>
      <c r="D459" s="689" t="s">
        <v>573</v>
      </c>
      <c r="E459" s="624">
        <f t="shared" si="33"/>
        <v>2022</v>
      </c>
      <c r="F459" s="625">
        <f t="shared" si="33"/>
        <v>2023</v>
      </c>
      <c r="G459" s="625">
        <f t="shared" si="33"/>
        <v>2024</v>
      </c>
      <c r="H459" s="625">
        <f t="shared" si="33"/>
        <v>2025</v>
      </c>
      <c r="I459" s="625">
        <f t="shared" si="33"/>
        <v>2026</v>
      </c>
      <c r="J459" s="7">
        <v>1</v>
      </c>
      <c r="K459" s="365"/>
    </row>
    <row r="460" spans="1:11" ht="18.75">
      <c r="A460" s="22">
        <v>1</v>
      </c>
      <c r="B460" s="381"/>
      <c r="C460" s="382"/>
      <c r="D460" s="383" t="s">
        <v>591</v>
      </c>
      <c r="E460" s="626"/>
      <c r="F460" s="627"/>
      <c r="G460" s="628"/>
      <c r="H460" s="626"/>
      <c r="I460" s="627"/>
      <c r="J460" s="7">
        <v>1</v>
      </c>
      <c r="K460" s="365"/>
    </row>
    <row r="461" spans="1:11" s="14" customFormat="1" ht="18.75" customHeight="1">
      <c r="A461" s="21">
        <v>5</v>
      </c>
      <c r="B461" s="384">
        <v>7000</v>
      </c>
      <c r="C461" s="756" t="s">
        <v>656</v>
      </c>
      <c r="D461" s="757"/>
      <c r="E461" s="691">
        <f>SUM(E462:E464)</f>
        <v>0</v>
      </c>
      <c r="F461" s="692">
        <f>SUM(F462:F464)</f>
        <v>0</v>
      </c>
      <c r="G461" s="692">
        <f>SUM(G462:G464)</f>
        <v>0</v>
      </c>
      <c r="H461" s="691">
        <f>SUM(H462:H464)</f>
        <v>0</v>
      </c>
      <c r="I461" s="692">
        <f>SUM(I462:I464)</f>
        <v>0</v>
      </c>
      <c r="J461" s="7">
        <f aca="true" t="shared" si="34" ref="J461:J524">(IF(OR($E461&lt;&gt;0,$F461&lt;&gt;0,$G461&lt;&gt;0,$H461&lt;&gt;0,$I461&lt;&gt;0),$J$2,""))</f>
      </c>
      <c r="K461" s="365"/>
    </row>
    <row r="462" spans="1:11" ht="18.75" customHeight="1">
      <c r="A462" s="22">
        <v>10</v>
      </c>
      <c r="B462" s="385"/>
      <c r="C462" s="126">
        <v>7001</v>
      </c>
      <c r="D462" s="386" t="s">
        <v>580</v>
      </c>
      <c r="E462" s="637"/>
      <c r="F462" s="637"/>
      <c r="G462" s="637"/>
      <c r="H462" s="637"/>
      <c r="I462" s="637"/>
      <c r="J462" s="7">
        <f t="shared" si="34"/>
      </c>
      <c r="K462" s="365"/>
    </row>
    <row r="463" spans="1:11" ht="18.75" customHeight="1">
      <c r="A463" s="23">
        <v>20</v>
      </c>
      <c r="B463" s="385"/>
      <c r="C463" s="132">
        <v>7003</v>
      </c>
      <c r="D463" s="155" t="s">
        <v>657</v>
      </c>
      <c r="E463" s="632"/>
      <c r="F463" s="632"/>
      <c r="G463" s="632"/>
      <c r="H463" s="632"/>
      <c r="I463" s="632"/>
      <c r="J463" s="7">
        <f t="shared" si="34"/>
      </c>
      <c r="K463" s="365"/>
    </row>
    <row r="464" spans="1:11" ht="18.75" customHeight="1">
      <c r="A464" s="23">
        <v>25</v>
      </c>
      <c r="B464" s="385"/>
      <c r="C464" s="151">
        <v>7010</v>
      </c>
      <c r="D464" s="159" t="s">
        <v>658</v>
      </c>
      <c r="E464" s="638"/>
      <c r="F464" s="638"/>
      <c r="G464" s="638"/>
      <c r="H464" s="638"/>
      <c r="I464" s="638"/>
      <c r="J464" s="7">
        <f t="shared" si="34"/>
      </c>
      <c r="K464" s="365"/>
    </row>
    <row r="465" spans="1:11" s="14" customFormat="1" ht="15.75">
      <c r="A465" s="21">
        <v>30</v>
      </c>
      <c r="B465" s="384">
        <v>7100</v>
      </c>
      <c r="C465" s="752" t="s">
        <v>659</v>
      </c>
      <c r="D465" s="752"/>
      <c r="E465" s="692">
        <f>+E466+E467</f>
        <v>0</v>
      </c>
      <c r="F465" s="692">
        <f>+F466+F467</f>
        <v>0</v>
      </c>
      <c r="G465" s="692">
        <f>+G466+G467</f>
        <v>0</v>
      </c>
      <c r="H465" s="692">
        <f>+H466+H467</f>
        <v>0</v>
      </c>
      <c r="I465" s="692">
        <f>+I466+I467</f>
        <v>0</v>
      </c>
      <c r="J465" s="7">
        <f t="shared" si="34"/>
      </c>
      <c r="K465" s="365"/>
    </row>
    <row r="466" spans="1:11" ht="18.75" customHeight="1">
      <c r="A466" s="22">
        <v>35</v>
      </c>
      <c r="B466" s="385"/>
      <c r="C466" s="126">
        <v>7101</v>
      </c>
      <c r="D466" s="387" t="s">
        <v>660</v>
      </c>
      <c r="E466" s="637"/>
      <c r="F466" s="637"/>
      <c r="G466" s="637"/>
      <c r="H466" s="637"/>
      <c r="I466" s="637"/>
      <c r="J466" s="7">
        <f t="shared" si="34"/>
      </c>
      <c r="K466" s="365"/>
    </row>
    <row r="467" spans="1:11" ht="18.75" customHeight="1">
      <c r="A467" s="22">
        <v>40</v>
      </c>
      <c r="B467" s="385"/>
      <c r="C467" s="151">
        <v>7102</v>
      </c>
      <c r="D467" s="159" t="s">
        <v>661</v>
      </c>
      <c r="E467" s="638"/>
      <c r="F467" s="638"/>
      <c r="G467" s="638"/>
      <c r="H467" s="638"/>
      <c r="I467" s="638"/>
      <c r="J467" s="7">
        <f t="shared" si="34"/>
      </c>
      <c r="K467" s="365"/>
    </row>
    <row r="468" spans="1:11" s="14" customFormat="1" ht="15.75">
      <c r="A468" s="21">
        <v>45</v>
      </c>
      <c r="B468" s="384">
        <v>7200</v>
      </c>
      <c r="C468" s="752" t="s">
        <v>1617</v>
      </c>
      <c r="D468" s="752"/>
      <c r="E468" s="692">
        <f>+E469+E470</f>
        <v>0</v>
      </c>
      <c r="F468" s="692">
        <f>+F469+F470</f>
        <v>0</v>
      </c>
      <c r="G468" s="692">
        <f>+G469+G470</f>
        <v>0</v>
      </c>
      <c r="H468" s="692">
        <f>+H469+H470</f>
        <v>0</v>
      </c>
      <c r="I468" s="692">
        <f>+I469+I470</f>
        <v>0</v>
      </c>
      <c r="J468" s="7">
        <f t="shared" si="34"/>
      </c>
      <c r="K468" s="365"/>
    </row>
    <row r="469" spans="1:11" ht="18.75" customHeight="1">
      <c r="A469" s="22">
        <v>50</v>
      </c>
      <c r="B469" s="385"/>
      <c r="C469" s="388">
        <v>7201</v>
      </c>
      <c r="D469" s="389" t="s">
        <v>1618</v>
      </c>
      <c r="E469" s="637"/>
      <c r="F469" s="693"/>
      <c r="G469" s="693"/>
      <c r="H469" s="637"/>
      <c r="I469" s="693"/>
      <c r="J469" s="7">
        <f t="shared" si="34"/>
      </c>
      <c r="K469" s="365"/>
    </row>
    <row r="470" spans="1:11" ht="18.75" customHeight="1">
      <c r="A470" s="22">
        <v>55</v>
      </c>
      <c r="B470" s="385"/>
      <c r="C470" s="138">
        <v>7202</v>
      </c>
      <c r="D470" s="390" t="s">
        <v>1619</v>
      </c>
      <c r="E470" s="638"/>
      <c r="F470" s="694"/>
      <c r="G470" s="694"/>
      <c r="H470" s="638"/>
      <c r="I470" s="694"/>
      <c r="J470" s="7">
        <f t="shared" si="34"/>
      </c>
      <c r="K470" s="365"/>
    </row>
    <row r="471" spans="1:11" s="14" customFormat="1" ht="18.75" customHeight="1">
      <c r="A471" s="21">
        <v>60</v>
      </c>
      <c r="B471" s="384">
        <v>7300</v>
      </c>
      <c r="C471" s="756" t="s">
        <v>662</v>
      </c>
      <c r="D471" s="757"/>
      <c r="E471" s="692">
        <f>SUM(E472:E477)</f>
        <v>0</v>
      </c>
      <c r="F471" s="692">
        <f>SUM(F472:F477)</f>
        <v>0</v>
      </c>
      <c r="G471" s="692">
        <f>SUM(G472:G477)</f>
        <v>0</v>
      </c>
      <c r="H471" s="692">
        <f>SUM(H472:H477)</f>
        <v>0</v>
      </c>
      <c r="I471" s="692">
        <f>SUM(I472:I477)</f>
        <v>0</v>
      </c>
      <c r="J471" s="7">
        <f t="shared" si="34"/>
      </c>
      <c r="K471" s="365"/>
    </row>
    <row r="472" spans="1:11" ht="18.75" customHeight="1">
      <c r="A472" s="22">
        <v>65</v>
      </c>
      <c r="B472" s="125"/>
      <c r="C472" s="388">
        <v>7320</v>
      </c>
      <c r="D472" s="391" t="s">
        <v>663</v>
      </c>
      <c r="E472" s="693"/>
      <c r="F472" s="637"/>
      <c r="G472" s="637"/>
      <c r="H472" s="693"/>
      <c r="I472" s="637"/>
      <c r="J472" s="7">
        <f t="shared" si="34"/>
      </c>
      <c r="K472" s="365"/>
    </row>
    <row r="473" spans="1:11" ht="31.5">
      <c r="A473" s="22">
        <v>85</v>
      </c>
      <c r="B473" s="125"/>
      <c r="C473" s="138">
        <v>7369</v>
      </c>
      <c r="D473" s="392" t="s">
        <v>664</v>
      </c>
      <c r="E473" s="694"/>
      <c r="F473" s="677"/>
      <c r="G473" s="677"/>
      <c r="H473" s="694"/>
      <c r="I473" s="677"/>
      <c r="J473" s="7">
        <f t="shared" si="34"/>
      </c>
      <c r="K473" s="365"/>
    </row>
    <row r="474" spans="1:11" ht="31.5">
      <c r="A474" s="22">
        <v>90</v>
      </c>
      <c r="B474" s="125"/>
      <c r="C474" s="393">
        <v>7370</v>
      </c>
      <c r="D474" s="394" t="s">
        <v>665</v>
      </c>
      <c r="E474" s="695"/>
      <c r="F474" s="695"/>
      <c r="G474" s="695"/>
      <c r="H474" s="695"/>
      <c r="I474" s="695"/>
      <c r="J474" s="7">
        <f t="shared" si="34"/>
      </c>
      <c r="K474" s="365"/>
    </row>
    <row r="475" spans="1:11" ht="18.75" customHeight="1">
      <c r="A475" s="22">
        <v>95</v>
      </c>
      <c r="B475" s="125"/>
      <c r="C475" s="388">
        <v>7391</v>
      </c>
      <c r="D475" s="397" t="s">
        <v>666</v>
      </c>
      <c r="E475" s="693"/>
      <c r="F475" s="676"/>
      <c r="G475" s="676"/>
      <c r="H475" s="693"/>
      <c r="I475" s="676"/>
      <c r="J475" s="7">
        <f t="shared" si="34"/>
      </c>
      <c r="K475" s="365"/>
    </row>
    <row r="476" spans="1:11" ht="18.75" customHeight="1">
      <c r="A476" s="22">
        <v>100</v>
      </c>
      <c r="B476" s="125"/>
      <c r="C476" s="132">
        <v>7392</v>
      </c>
      <c r="D476" s="398" t="s">
        <v>667</v>
      </c>
      <c r="E476" s="632"/>
      <c r="F476" s="632"/>
      <c r="G476" s="632"/>
      <c r="H476" s="632"/>
      <c r="I476" s="632"/>
      <c r="J476" s="7">
        <f t="shared" si="34"/>
      </c>
      <c r="K476" s="365"/>
    </row>
    <row r="477" spans="1:11" ht="18.75" customHeight="1">
      <c r="A477" s="22">
        <v>105</v>
      </c>
      <c r="B477" s="125"/>
      <c r="C477" s="138">
        <v>7393</v>
      </c>
      <c r="D477" s="154" t="s">
        <v>668</v>
      </c>
      <c r="E477" s="694"/>
      <c r="F477" s="638"/>
      <c r="G477" s="638"/>
      <c r="H477" s="694"/>
      <c r="I477" s="638"/>
      <c r="J477" s="7">
        <f t="shared" si="34"/>
      </c>
      <c r="K477" s="365"/>
    </row>
    <row r="478" spans="1:43" s="44" customFormat="1" ht="18.75" customHeight="1">
      <c r="A478" s="25">
        <v>110</v>
      </c>
      <c r="B478" s="384">
        <v>7900</v>
      </c>
      <c r="C478" s="753" t="s">
        <v>669</v>
      </c>
      <c r="D478" s="753"/>
      <c r="E478" s="696">
        <f>+E479+E480</f>
        <v>0</v>
      </c>
      <c r="F478" s="696">
        <f>+F479+F480</f>
        <v>0</v>
      </c>
      <c r="G478" s="692">
        <f>+G479+G480</f>
        <v>0</v>
      </c>
      <c r="H478" s="696">
        <f>+H479+H480</f>
        <v>0</v>
      </c>
      <c r="I478" s="696">
        <f>+I479+I480</f>
        <v>0</v>
      </c>
      <c r="J478" s="7">
        <f t="shared" si="34"/>
      </c>
      <c r="K478" s="365"/>
      <c r="L478" s="46"/>
      <c r="M478" s="46"/>
      <c r="N478" s="47"/>
      <c r="O478" s="46"/>
      <c r="P478" s="46"/>
      <c r="Q478" s="47"/>
      <c r="R478" s="48"/>
      <c r="S478" s="48"/>
      <c r="T478" s="49"/>
      <c r="U478" s="48"/>
      <c r="V478" s="48"/>
      <c r="W478" s="49"/>
      <c r="X478" s="48"/>
      <c r="Y478" s="48"/>
      <c r="Z478" s="50"/>
      <c r="AA478" s="48"/>
      <c r="AB478" s="48"/>
      <c r="AC478" s="49"/>
      <c r="AD478" s="48"/>
      <c r="AE478" s="48"/>
      <c r="AF478" s="49"/>
      <c r="AG478" s="48"/>
      <c r="AH478" s="49"/>
      <c r="AI478" s="50"/>
      <c r="AJ478" s="49"/>
      <c r="AK478" s="49"/>
      <c r="AL478" s="48"/>
      <c r="AM478" s="48"/>
      <c r="AN478" s="49"/>
      <c r="AO478" s="48"/>
      <c r="AQ478" s="48"/>
    </row>
    <row r="479" spans="1:229" s="56" customFormat="1" ht="18.75" customHeight="1">
      <c r="A479" s="51">
        <v>115</v>
      </c>
      <c r="B479" s="125"/>
      <c r="C479" s="399">
        <v>7901</v>
      </c>
      <c r="D479" s="400" t="s">
        <v>670</v>
      </c>
      <c r="E479" s="631">
        <v>0</v>
      </c>
      <c r="F479" s="631">
        <v>0</v>
      </c>
      <c r="G479" s="631">
        <v>0</v>
      </c>
      <c r="H479" s="631">
        <v>0</v>
      </c>
      <c r="I479" s="631">
        <v>0</v>
      </c>
      <c r="J479" s="7">
        <f t="shared" si="34"/>
      </c>
      <c r="K479" s="365"/>
      <c r="L479" s="52"/>
      <c r="M479" s="53"/>
      <c r="N479" s="52"/>
      <c r="O479" s="52"/>
      <c r="P479" s="53"/>
      <c r="Q479" s="52"/>
      <c r="R479" s="52"/>
      <c r="S479" s="53"/>
      <c r="T479" s="52"/>
      <c r="U479" s="52"/>
      <c r="V479" s="53"/>
      <c r="W479" s="52"/>
      <c r="X479" s="52"/>
      <c r="Y479" s="54"/>
      <c r="Z479" s="52"/>
      <c r="AA479" s="52"/>
      <c r="AB479" s="53"/>
      <c r="AC479" s="52"/>
      <c r="AD479" s="52"/>
      <c r="AE479" s="53"/>
      <c r="AF479" s="52"/>
      <c r="AG479" s="53"/>
      <c r="AH479" s="54"/>
      <c r="AI479" s="53"/>
      <c r="AJ479" s="53"/>
      <c r="AK479" s="52"/>
      <c r="AL479" s="52"/>
      <c r="AM479" s="53"/>
      <c r="AN479" s="52"/>
      <c r="AO479" s="55"/>
      <c r="AP479" s="52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  <c r="EG479" s="55"/>
      <c r="EH479" s="55"/>
      <c r="EI479" s="55"/>
      <c r="EJ479" s="55"/>
      <c r="EK479" s="55"/>
      <c r="EL479" s="55"/>
      <c r="EM479" s="55"/>
      <c r="EN479" s="55"/>
      <c r="EO479" s="55"/>
      <c r="EP479" s="55"/>
      <c r="EQ479" s="55"/>
      <c r="ER479" s="55"/>
      <c r="ES479" s="55"/>
      <c r="ET479" s="55"/>
      <c r="EU479" s="55"/>
      <c r="EV479" s="55"/>
      <c r="EW479" s="55"/>
      <c r="EX479" s="55"/>
      <c r="EY479" s="55"/>
      <c r="EZ479" s="55"/>
      <c r="FA479" s="55"/>
      <c r="FB479" s="55"/>
      <c r="FC479" s="55"/>
      <c r="FD479" s="55"/>
      <c r="FE479" s="55"/>
      <c r="FF479" s="55"/>
      <c r="FG479" s="55"/>
      <c r="FH479" s="55"/>
      <c r="FI479" s="55"/>
      <c r="FJ479" s="55"/>
      <c r="FK479" s="55"/>
      <c r="FL479" s="55"/>
      <c r="FM479" s="55"/>
      <c r="FN479" s="55"/>
      <c r="FO479" s="55"/>
      <c r="FP479" s="55"/>
      <c r="FQ479" s="55"/>
      <c r="FR479" s="55"/>
      <c r="FS479" s="55"/>
      <c r="FT479" s="55"/>
      <c r="FU479" s="55"/>
      <c r="FV479" s="55"/>
      <c r="FW479" s="55"/>
      <c r="FX479" s="55"/>
      <c r="FY479" s="55"/>
      <c r="FZ479" s="55"/>
      <c r="GA479" s="55"/>
      <c r="GB479" s="55"/>
      <c r="GC479" s="55"/>
      <c r="GD479" s="55"/>
      <c r="GE479" s="55"/>
      <c r="GF479" s="55"/>
      <c r="GG479" s="55"/>
      <c r="GH479" s="55"/>
      <c r="GI479" s="55"/>
      <c r="GJ479" s="55"/>
      <c r="GK479" s="55"/>
      <c r="GL479" s="55"/>
      <c r="GM479" s="55"/>
      <c r="GN479" s="55"/>
      <c r="GO479" s="55"/>
      <c r="GP479" s="55"/>
      <c r="GQ479" s="55"/>
      <c r="GR479" s="55"/>
      <c r="GS479" s="55"/>
      <c r="GT479" s="55"/>
      <c r="GU479" s="55"/>
      <c r="GV479" s="55"/>
      <c r="GW479" s="55"/>
      <c r="GX479" s="55"/>
      <c r="GY479" s="55"/>
      <c r="GZ479" s="55"/>
      <c r="HA479" s="55"/>
      <c r="HB479" s="55"/>
      <c r="HC479" s="55"/>
      <c r="HD479" s="55"/>
      <c r="HE479" s="55"/>
      <c r="HF479" s="55"/>
      <c r="HG479" s="55"/>
      <c r="HH479" s="55"/>
      <c r="HI479" s="55"/>
      <c r="HJ479" s="55"/>
      <c r="HK479" s="55"/>
      <c r="HL479" s="55"/>
      <c r="HM479" s="55"/>
      <c r="HN479" s="55"/>
      <c r="HO479" s="55"/>
      <c r="HP479" s="55"/>
      <c r="HQ479" s="55"/>
      <c r="HR479" s="55"/>
      <c r="HS479" s="55"/>
      <c r="HT479" s="55"/>
      <c r="HU479" s="55"/>
    </row>
    <row r="480" spans="1:229" s="56" customFormat="1" ht="18.75" customHeight="1">
      <c r="A480" s="51">
        <v>120</v>
      </c>
      <c r="B480" s="125"/>
      <c r="C480" s="401">
        <v>7902</v>
      </c>
      <c r="D480" s="402" t="s">
        <v>671</v>
      </c>
      <c r="E480" s="636">
        <v>0</v>
      </c>
      <c r="F480" s="636">
        <v>0</v>
      </c>
      <c r="G480" s="636">
        <v>0</v>
      </c>
      <c r="H480" s="636">
        <v>0</v>
      </c>
      <c r="I480" s="636">
        <v>0</v>
      </c>
      <c r="J480" s="7">
        <f t="shared" si="34"/>
      </c>
      <c r="K480" s="365"/>
      <c r="L480" s="52"/>
      <c r="M480" s="53"/>
      <c r="N480" s="52"/>
      <c r="O480" s="52"/>
      <c r="P480" s="53"/>
      <c r="Q480" s="52"/>
      <c r="R480" s="52"/>
      <c r="S480" s="53"/>
      <c r="T480" s="52"/>
      <c r="U480" s="52"/>
      <c r="V480" s="53"/>
      <c r="W480" s="52"/>
      <c r="X480" s="52"/>
      <c r="Y480" s="54"/>
      <c r="Z480" s="52"/>
      <c r="AA480" s="52"/>
      <c r="AB480" s="53"/>
      <c r="AC480" s="52"/>
      <c r="AD480" s="52"/>
      <c r="AE480" s="53"/>
      <c r="AF480" s="52"/>
      <c r="AG480" s="53"/>
      <c r="AH480" s="54"/>
      <c r="AI480" s="53"/>
      <c r="AJ480" s="53"/>
      <c r="AK480" s="52"/>
      <c r="AL480" s="52"/>
      <c r="AM480" s="53"/>
      <c r="AN480" s="52"/>
      <c r="AO480" s="55"/>
      <c r="AP480" s="52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  <c r="EG480" s="55"/>
      <c r="EH480" s="55"/>
      <c r="EI480" s="55"/>
      <c r="EJ480" s="55"/>
      <c r="EK480" s="55"/>
      <c r="EL480" s="55"/>
      <c r="EM480" s="55"/>
      <c r="EN480" s="55"/>
      <c r="EO480" s="55"/>
      <c r="EP480" s="55"/>
      <c r="EQ480" s="55"/>
      <c r="ER480" s="55"/>
      <c r="ES480" s="55"/>
      <c r="ET480" s="55"/>
      <c r="EU480" s="55"/>
      <c r="EV480" s="55"/>
      <c r="EW480" s="55"/>
      <c r="EX480" s="55"/>
      <c r="EY480" s="55"/>
      <c r="EZ480" s="55"/>
      <c r="FA480" s="55"/>
      <c r="FB480" s="55"/>
      <c r="FC480" s="55"/>
      <c r="FD480" s="55"/>
      <c r="FE480" s="55"/>
      <c r="FF480" s="55"/>
      <c r="FG480" s="55"/>
      <c r="FH480" s="55"/>
      <c r="FI480" s="55"/>
      <c r="FJ480" s="55"/>
      <c r="FK480" s="55"/>
      <c r="FL480" s="55"/>
      <c r="FM480" s="55"/>
      <c r="FN480" s="55"/>
      <c r="FO480" s="55"/>
      <c r="FP480" s="55"/>
      <c r="FQ480" s="55"/>
      <c r="FR480" s="55"/>
      <c r="FS480" s="55"/>
      <c r="FT480" s="55"/>
      <c r="FU480" s="55"/>
      <c r="FV480" s="55"/>
      <c r="FW480" s="55"/>
      <c r="FX480" s="55"/>
      <c r="FY480" s="55"/>
      <c r="FZ480" s="55"/>
      <c r="GA480" s="55"/>
      <c r="GB480" s="55"/>
      <c r="GC480" s="55"/>
      <c r="GD480" s="55"/>
      <c r="GE480" s="55"/>
      <c r="GF480" s="55"/>
      <c r="GG480" s="55"/>
      <c r="GH480" s="55"/>
      <c r="GI480" s="55"/>
      <c r="GJ480" s="55"/>
      <c r="GK480" s="55"/>
      <c r="GL480" s="55"/>
      <c r="GM480" s="55"/>
      <c r="GN480" s="55"/>
      <c r="GO480" s="55"/>
      <c r="GP480" s="55"/>
      <c r="GQ480" s="55"/>
      <c r="GR480" s="55"/>
      <c r="GS480" s="55"/>
      <c r="GT480" s="55"/>
      <c r="GU480" s="55"/>
      <c r="GV480" s="55"/>
      <c r="GW480" s="55"/>
      <c r="GX480" s="55"/>
      <c r="GY480" s="55"/>
      <c r="GZ480" s="55"/>
      <c r="HA480" s="55"/>
      <c r="HB480" s="55"/>
      <c r="HC480" s="55"/>
      <c r="HD480" s="55"/>
      <c r="HE480" s="55"/>
      <c r="HF480" s="55"/>
      <c r="HG480" s="55"/>
      <c r="HH480" s="55"/>
      <c r="HI480" s="55"/>
      <c r="HJ480" s="55"/>
      <c r="HK480" s="55"/>
      <c r="HL480" s="55"/>
      <c r="HM480" s="55"/>
      <c r="HN480" s="55"/>
      <c r="HO480" s="55"/>
      <c r="HP480" s="55"/>
      <c r="HQ480" s="55"/>
      <c r="HR480" s="55"/>
      <c r="HS480" s="55"/>
      <c r="HT480" s="55"/>
      <c r="HU480" s="55"/>
    </row>
    <row r="481" spans="1:11" s="14" customFormat="1" ht="18.75" customHeight="1">
      <c r="A481" s="21">
        <v>125</v>
      </c>
      <c r="B481" s="384">
        <v>8000</v>
      </c>
      <c r="C481" s="754" t="s">
        <v>782</v>
      </c>
      <c r="D481" s="754"/>
      <c r="E481" s="692">
        <f>SUM(E482:E496)</f>
        <v>0</v>
      </c>
      <c r="F481" s="692">
        <f>SUM(F482:F496)</f>
        <v>0</v>
      </c>
      <c r="G481" s="692">
        <f>SUM(G482:G496)</f>
        <v>0</v>
      </c>
      <c r="H481" s="692">
        <f>SUM(H482:H496)</f>
        <v>0</v>
      </c>
      <c r="I481" s="692">
        <f>SUM(I482:I496)</f>
        <v>0</v>
      </c>
      <c r="J481" s="7">
        <f t="shared" si="34"/>
      </c>
      <c r="K481" s="365"/>
    </row>
    <row r="482" spans="1:11" ht="18.75" customHeight="1">
      <c r="A482" s="22">
        <v>130</v>
      </c>
      <c r="B482" s="143"/>
      <c r="C482" s="388">
        <v>8011</v>
      </c>
      <c r="D482" s="403" t="s">
        <v>672</v>
      </c>
      <c r="E482" s="693"/>
      <c r="F482" s="693"/>
      <c r="G482" s="693"/>
      <c r="H482" s="693"/>
      <c r="I482" s="693"/>
      <c r="J482" s="7">
        <f t="shared" si="34"/>
      </c>
      <c r="K482" s="365"/>
    </row>
    <row r="483" spans="1:11" ht="18.75" customHeight="1">
      <c r="A483" s="22">
        <v>135</v>
      </c>
      <c r="B483" s="143"/>
      <c r="C483" s="132">
        <v>8012</v>
      </c>
      <c r="D483" s="133" t="s">
        <v>673</v>
      </c>
      <c r="E483" s="632"/>
      <c r="F483" s="632"/>
      <c r="G483" s="632"/>
      <c r="H483" s="632"/>
      <c r="I483" s="632"/>
      <c r="J483" s="7">
        <f t="shared" si="34"/>
      </c>
      <c r="K483" s="365"/>
    </row>
    <row r="484" spans="1:11" ht="18.75" customHeight="1">
      <c r="A484" s="22">
        <v>140</v>
      </c>
      <c r="B484" s="143"/>
      <c r="C484" s="132">
        <v>8017</v>
      </c>
      <c r="D484" s="133" t="s">
        <v>674</v>
      </c>
      <c r="E484" s="632"/>
      <c r="F484" s="632"/>
      <c r="G484" s="632"/>
      <c r="H484" s="632"/>
      <c r="I484" s="632"/>
      <c r="J484" s="7">
        <f t="shared" si="34"/>
      </c>
      <c r="K484" s="365"/>
    </row>
    <row r="485" spans="1:11" ht="18.75" customHeight="1">
      <c r="A485" s="22">
        <v>145</v>
      </c>
      <c r="B485" s="143"/>
      <c r="C485" s="138">
        <v>8018</v>
      </c>
      <c r="D485" s="154" t="s">
        <v>675</v>
      </c>
      <c r="E485" s="694"/>
      <c r="F485" s="677"/>
      <c r="G485" s="677"/>
      <c r="H485" s="694"/>
      <c r="I485" s="677"/>
      <c r="J485" s="7">
        <f t="shared" si="34"/>
      </c>
      <c r="K485" s="365"/>
    </row>
    <row r="486" spans="1:11" ht="18.75" customHeight="1">
      <c r="A486" s="22">
        <v>150</v>
      </c>
      <c r="B486" s="143"/>
      <c r="C486" s="327">
        <v>8031</v>
      </c>
      <c r="D486" s="328" t="s">
        <v>676</v>
      </c>
      <c r="E486" s="676"/>
      <c r="F486" s="676"/>
      <c r="G486" s="676"/>
      <c r="H486" s="676"/>
      <c r="I486" s="676"/>
      <c r="J486" s="7">
        <f t="shared" si="34"/>
      </c>
      <c r="K486" s="365"/>
    </row>
    <row r="487" spans="1:11" ht="18.75" customHeight="1">
      <c r="A487" s="22">
        <v>155</v>
      </c>
      <c r="B487" s="143"/>
      <c r="C487" s="132">
        <v>8032</v>
      </c>
      <c r="D487" s="133" t="s">
        <v>677</v>
      </c>
      <c r="E487" s="632"/>
      <c r="F487" s="632"/>
      <c r="G487" s="632"/>
      <c r="H487" s="632"/>
      <c r="I487" s="632"/>
      <c r="J487" s="7">
        <f t="shared" si="34"/>
      </c>
      <c r="K487" s="365"/>
    </row>
    <row r="488" spans="1:11" ht="18.75" customHeight="1">
      <c r="A488" s="22">
        <v>175</v>
      </c>
      <c r="B488" s="143"/>
      <c r="C488" s="132">
        <v>8037</v>
      </c>
      <c r="D488" s="133" t="s">
        <v>678</v>
      </c>
      <c r="E488" s="632"/>
      <c r="F488" s="632"/>
      <c r="G488" s="632"/>
      <c r="H488" s="632"/>
      <c r="I488" s="632"/>
      <c r="J488" s="7">
        <f t="shared" si="34"/>
      </c>
      <c r="K488" s="365"/>
    </row>
    <row r="489" spans="1:11" ht="18.75" customHeight="1">
      <c r="A489" s="22">
        <v>180</v>
      </c>
      <c r="B489" s="143"/>
      <c r="C489" s="323">
        <v>8038</v>
      </c>
      <c r="D489" s="324" t="s">
        <v>249</v>
      </c>
      <c r="E489" s="677"/>
      <c r="F489" s="677"/>
      <c r="G489" s="677"/>
      <c r="H489" s="677"/>
      <c r="I489" s="677"/>
      <c r="J489" s="7">
        <f t="shared" si="34"/>
      </c>
      <c r="K489" s="365"/>
    </row>
    <row r="490" spans="1:11" ht="18.75" customHeight="1">
      <c r="A490" s="22">
        <v>185</v>
      </c>
      <c r="B490" s="143"/>
      <c r="C490" s="327">
        <v>8051</v>
      </c>
      <c r="D490" s="335" t="s">
        <v>783</v>
      </c>
      <c r="E490" s="676"/>
      <c r="F490" s="676"/>
      <c r="G490" s="676"/>
      <c r="H490" s="676"/>
      <c r="I490" s="676"/>
      <c r="J490" s="7">
        <f t="shared" si="34"/>
      </c>
      <c r="K490" s="365"/>
    </row>
    <row r="491" spans="1:11" ht="18.75" customHeight="1">
      <c r="A491" s="22">
        <v>190</v>
      </c>
      <c r="B491" s="143"/>
      <c r="C491" s="132">
        <v>8052</v>
      </c>
      <c r="D491" s="166" t="s">
        <v>784</v>
      </c>
      <c r="E491" s="632"/>
      <c r="F491" s="632"/>
      <c r="G491" s="632"/>
      <c r="H491" s="632"/>
      <c r="I491" s="632"/>
      <c r="J491" s="7">
        <f t="shared" si="34"/>
      </c>
      <c r="K491" s="365"/>
    </row>
    <row r="492" spans="1:11" ht="18.75" customHeight="1">
      <c r="A492" s="22">
        <v>195</v>
      </c>
      <c r="B492" s="143"/>
      <c r="C492" s="132">
        <v>8057</v>
      </c>
      <c r="D492" s="166" t="s">
        <v>785</v>
      </c>
      <c r="E492" s="632"/>
      <c r="F492" s="632"/>
      <c r="G492" s="632"/>
      <c r="H492" s="632"/>
      <c r="I492" s="632"/>
      <c r="J492" s="7">
        <f t="shared" si="34"/>
      </c>
      <c r="K492" s="365"/>
    </row>
    <row r="493" spans="1:11" ht="18.75" customHeight="1">
      <c r="A493" s="22">
        <v>200</v>
      </c>
      <c r="B493" s="143"/>
      <c r="C493" s="323">
        <v>8058</v>
      </c>
      <c r="D493" s="336" t="s">
        <v>786</v>
      </c>
      <c r="E493" s="677"/>
      <c r="F493" s="677"/>
      <c r="G493" s="677"/>
      <c r="H493" s="677"/>
      <c r="I493" s="677"/>
      <c r="J493" s="7">
        <f t="shared" si="34"/>
      </c>
      <c r="K493" s="365"/>
    </row>
    <row r="494" spans="1:11" ht="18.75" customHeight="1">
      <c r="A494" s="22">
        <v>205</v>
      </c>
      <c r="B494" s="143"/>
      <c r="C494" s="393">
        <v>8080</v>
      </c>
      <c r="D494" s="404" t="s">
        <v>96</v>
      </c>
      <c r="E494" s="677"/>
      <c r="F494" s="677"/>
      <c r="G494" s="677"/>
      <c r="H494" s="677"/>
      <c r="I494" s="677"/>
      <c r="J494" s="7">
        <f t="shared" si="34"/>
      </c>
      <c r="K494" s="365"/>
    </row>
    <row r="495" spans="1:11" ht="18.75" customHeight="1">
      <c r="A495" s="22">
        <v>210</v>
      </c>
      <c r="B495" s="143"/>
      <c r="C495" s="388">
        <v>8097</v>
      </c>
      <c r="D495" s="397" t="s">
        <v>250</v>
      </c>
      <c r="E495" s="677"/>
      <c r="F495" s="677"/>
      <c r="G495" s="677"/>
      <c r="H495" s="677"/>
      <c r="I495" s="677"/>
      <c r="J495" s="7">
        <f t="shared" si="34"/>
      </c>
      <c r="K495" s="365"/>
    </row>
    <row r="496" spans="1:11" ht="18.75" customHeight="1">
      <c r="A496" s="22">
        <v>215</v>
      </c>
      <c r="B496" s="143"/>
      <c r="C496" s="151">
        <v>8098</v>
      </c>
      <c r="D496" s="167" t="s">
        <v>251</v>
      </c>
      <c r="E496" s="677"/>
      <c r="F496" s="677"/>
      <c r="G496" s="677"/>
      <c r="H496" s="677"/>
      <c r="I496" s="677"/>
      <c r="J496" s="7">
        <f t="shared" si="34"/>
      </c>
      <c r="K496" s="365"/>
    </row>
    <row r="497" spans="1:11" s="14" customFormat="1" ht="18.75" customHeight="1">
      <c r="A497" s="21">
        <v>220</v>
      </c>
      <c r="B497" s="384">
        <v>8100</v>
      </c>
      <c r="C497" s="750" t="s">
        <v>787</v>
      </c>
      <c r="D497" s="755"/>
      <c r="E497" s="692">
        <f>SUM(E498:E501)</f>
        <v>0</v>
      </c>
      <c r="F497" s="692">
        <f>SUM(F498:F501)</f>
        <v>0</v>
      </c>
      <c r="G497" s="692">
        <f>SUM(G498:G501)</f>
        <v>0</v>
      </c>
      <c r="H497" s="692">
        <f>SUM(H498:H501)</f>
        <v>0</v>
      </c>
      <c r="I497" s="692">
        <f>SUM(I498:I501)</f>
        <v>0</v>
      </c>
      <c r="J497" s="7">
        <f t="shared" si="34"/>
      </c>
      <c r="K497" s="365"/>
    </row>
    <row r="498" spans="1:11" ht="18.75" customHeight="1">
      <c r="A498" s="22">
        <v>225</v>
      </c>
      <c r="B498" s="125"/>
      <c r="C498" s="126">
        <v>8111</v>
      </c>
      <c r="D498" s="158" t="s">
        <v>252</v>
      </c>
      <c r="E498" s="677"/>
      <c r="F498" s="677"/>
      <c r="G498" s="677"/>
      <c r="H498" s="677"/>
      <c r="I498" s="677"/>
      <c r="J498" s="7">
        <f t="shared" si="34"/>
      </c>
      <c r="K498" s="365"/>
    </row>
    <row r="499" spans="1:11" ht="18.75" customHeight="1">
      <c r="A499" s="22">
        <v>230</v>
      </c>
      <c r="B499" s="125"/>
      <c r="C499" s="323">
        <v>8112</v>
      </c>
      <c r="D499" s="405" t="s">
        <v>253</v>
      </c>
      <c r="E499" s="677"/>
      <c r="F499" s="677"/>
      <c r="G499" s="677"/>
      <c r="H499" s="677"/>
      <c r="I499" s="677"/>
      <c r="J499" s="7">
        <f t="shared" si="34"/>
      </c>
      <c r="K499" s="365"/>
    </row>
    <row r="500" spans="1:11" ht="31.5">
      <c r="A500" s="22">
        <v>235</v>
      </c>
      <c r="B500" s="153"/>
      <c r="C500" s="327">
        <v>8121</v>
      </c>
      <c r="D500" s="406" t="s">
        <v>254</v>
      </c>
      <c r="E500" s="677"/>
      <c r="F500" s="677"/>
      <c r="G500" s="677"/>
      <c r="H500" s="677"/>
      <c r="I500" s="677"/>
      <c r="J500" s="7">
        <f t="shared" si="34"/>
      </c>
      <c r="K500" s="365"/>
    </row>
    <row r="501" spans="1:11" ht="31.5">
      <c r="A501" s="22">
        <v>240</v>
      </c>
      <c r="B501" s="125"/>
      <c r="C501" s="151">
        <v>8122</v>
      </c>
      <c r="D501" s="167" t="s">
        <v>23</v>
      </c>
      <c r="E501" s="677"/>
      <c r="F501" s="677"/>
      <c r="G501" s="677"/>
      <c r="H501" s="677"/>
      <c r="I501" s="677"/>
      <c r="J501" s="7">
        <f t="shared" si="34"/>
      </c>
      <c r="K501" s="365"/>
    </row>
    <row r="502" spans="1:11" s="14" customFormat="1" ht="18.75" customHeight="1">
      <c r="A502" s="21">
        <v>245</v>
      </c>
      <c r="B502" s="384">
        <v>8200</v>
      </c>
      <c r="C502" s="750" t="s">
        <v>24</v>
      </c>
      <c r="D502" s="755"/>
      <c r="E502" s="717">
        <v>0</v>
      </c>
      <c r="F502" s="717">
        <v>0</v>
      </c>
      <c r="G502" s="717">
        <v>0</v>
      </c>
      <c r="H502" s="717">
        <v>0</v>
      </c>
      <c r="I502" s="717">
        <v>0</v>
      </c>
      <c r="J502" s="7">
        <f t="shared" si="34"/>
      </c>
      <c r="K502" s="365"/>
    </row>
    <row r="503" spans="1:11" s="14" customFormat="1" ht="18.75" customHeight="1">
      <c r="A503" s="21">
        <v>255</v>
      </c>
      <c r="B503" s="384">
        <v>8300</v>
      </c>
      <c r="C503" s="758" t="s">
        <v>788</v>
      </c>
      <c r="D503" s="758"/>
      <c r="E503" s="692">
        <f>SUM(E504:E511)</f>
        <v>-20400</v>
      </c>
      <c r="F503" s="692">
        <f>SUM(F504:F511)</f>
        <v>0</v>
      </c>
      <c r="G503" s="692">
        <f>SUM(G504:G511)</f>
        <v>0</v>
      </c>
      <c r="H503" s="692">
        <f>SUM(H504:H511)</f>
        <v>0</v>
      </c>
      <c r="I503" s="692">
        <f>SUM(I504:I511)</f>
        <v>0</v>
      </c>
      <c r="J503" s="7">
        <f t="shared" si="34"/>
        <v>1</v>
      </c>
      <c r="K503" s="365"/>
    </row>
    <row r="504" spans="1:11" ht="18.75" customHeight="1">
      <c r="A504" s="23">
        <v>260</v>
      </c>
      <c r="B504" s="153"/>
      <c r="C504" s="126">
        <v>8311</v>
      </c>
      <c r="D504" s="158" t="s">
        <v>25</v>
      </c>
      <c r="E504" s="637"/>
      <c r="F504" s="637"/>
      <c r="G504" s="637"/>
      <c r="H504" s="637"/>
      <c r="I504" s="637"/>
      <c r="J504" s="7">
        <f t="shared" si="34"/>
      </c>
      <c r="K504" s="365"/>
    </row>
    <row r="505" spans="1:11" ht="18.75" customHeight="1">
      <c r="A505" s="23">
        <v>261</v>
      </c>
      <c r="B505" s="125"/>
      <c r="C505" s="138">
        <v>8312</v>
      </c>
      <c r="D505" s="407" t="s">
        <v>26</v>
      </c>
      <c r="E505" s="694"/>
      <c r="F505" s="694"/>
      <c r="G505" s="694"/>
      <c r="H505" s="694"/>
      <c r="I505" s="694"/>
      <c r="J505" s="7">
        <f t="shared" si="34"/>
      </c>
      <c r="K505" s="365"/>
    </row>
    <row r="506" spans="1:11" ht="18.75" customHeight="1">
      <c r="A506" s="23">
        <v>262</v>
      </c>
      <c r="B506" s="125"/>
      <c r="C506" s="327">
        <v>8321</v>
      </c>
      <c r="D506" s="406" t="s">
        <v>27</v>
      </c>
      <c r="E506" s="676"/>
      <c r="F506" s="676"/>
      <c r="G506" s="676"/>
      <c r="H506" s="676"/>
      <c r="I506" s="676"/>
      <c r="J506" s="7">
        <f t="shared" si="34"/>
      </c>
      <c r="K506" s="365"/>
    </row>
    <row r="507" spans="1:11" ht="18.75" customHeight="1">
      <c r="A507" s="23">
        <v>263</v>
      </c>
      <c r="B507" s="125"/>
      <c r="C507" s="323">
        <v>8322</v>
      </c>
      <c r="D507" s="405" t="s">
        <v>28</v>
      </c>
      <c r="E507" s="677"/>
      <c r="F507" s="677"/>
      <c r="G507" s="677"/>
      <c r="H507" s="677"/>
      <c r="I507" s="677"/>
      <c r="J507" s="7">
        <f t="shared" si="34"/>
      </c>
      <c r="K507" s="365"/>
    </row>
    <row r="508" spans="1:11" ht="18.75" customHeight="1">
      <c r="A508" s="23">
        <v>264</v>
      </c>
      <c r="B508" s="153"/>
      <c r="C508" s="327">
        <v>8371</v>
      </c>
      <c r="D508" s="406" t="s">
        <v>29</v>
      </c>
      <c r="E508" s="676"/>
      <c r="F508" s="676"/>
      <c r="G508" s="676"/>
      <c r="H508" s="676"/>
      <c r="I508" s="676"/>
      <c r="J508" s="7">
        <f t="shared" si="34"/>
      </c>
      <c r="K508" s="365"/>
    </row>
    <row r="509" spans="1:11" ht="18.75" customHeight="1">
      <c r="A509" s="23">
        <v>265</v>
      </c>
      <c r="B509" s="125"/>
      <c r="C509" s="323">
        <v>8372</v>
      </c>
      <c r="D509" s="405" t="s">
        <v>30</v>
      </c>
      <c r="E509" s="677"/>
      <c r="F509" s="677"/>
      <c r="G509" s="677"/>
      <c r="H509" s="677"/>
      <c r="I509" s="677"/>
      <c r="J509" s="7">
        <f t="shared" si="34"/>
      </c>
      <c r="K509" s="365"/>
    </row>
    <row r="510" spans="1:11" ht="18.75" customHeight="1">
      <c r="A510" s="23">
        <v>266</v>
      </c>
      <c r="B510" s="125"/>
      <c r="C510" s="327">
        <v>8381</v>
      </c>
      <c r="D510" s="406" t="s">
        <v>31</v>
      </c>
      <c r="E510" s="676"/>
      <c r="F510" s="676"/>
      <c r="G510" s="676"/>
      <c r="H510" s="676"/>
      <c r="I510" s="676"/>
      <c r="J510" s="7">
        <f t="shared" si="34"/>
      </c>
      <c r="K510" s="365"/>
    </row>
    <row r="511" spans="1:11" ht="18.75" customHeight="1">
      <c r="A511" s="23">
        <v>267</v>
      </c>
      <c r="B511" s="125"/>
      <c r="C511" s="151">
        <v>8382</v>
      </c>
      <c r="D511" s="167" t="s">
        <v>32</v>
      </c>
      <c r="E511" s="638">
        <v>-20400</v>
      </c>
      <c r="F511" s="638"/>
      <c r="G511" s="638"/>
      <c r="H511" s="638"/>
      <c r="I511" s="638"/>
      <c r="J511" s="7">
        <f t="shared" si="34"/>
        <v>1</v>
      </c>
      <c r="K511" s="365"/>
    </row>
    <row r="512" spans="1:11" s="14" customFormat="1" ht="15.75">
      <c r="A512" s="21">
        <v>295</v>
      </c>
      <c r="B512" s="384">
        <v>8500</v>
      </c>
      <c r="C512" s="754" t="s">
        <v>33</v>
      </c>
      <c r="D512" s="754"/>
      <c r="E512" s="692">
        <f>SUM(E513:E515)</f>
        <v>0</v>
      </c>
      <c r="F512" s="692">
        <f>SUM(F513:F515)</f>
        <v>0</v>
      </c>
      <c r="G512" s="692">
        <f>SUM(G513:G515)</f>
        <v>0</v>
      </c>
      <c r="H512" s="692">
        <f>SUM(H513:H515)</f>
        <v>0</v>
      </c>
      <c r="I512" s="692">
        <f>SUM(I513:I515)</f>
        <v>0</v>
      </c>
      <c r="J512" s="7">
        <f t="shared" si="34"/>
      </c>
      <c r="K512" s="365"/>
    </row>
    <row r="513" spans="1:11" ht="18.75" customHeight="1">
      <c r="A513" s="22">
        <v>300</v>
      </c>
      <c r="B513" s="125"/>
      <c r="C513" s="126">
        <v>8501</v>
      </c>
      <c r="D513" s="127" t="s">
        <v>34</v>
      </c>
      <c r="E513" s="637"/>
      <c r="F513" s="637"/>
      <c r="G513" s="637"/>
      <c r="H513" s="637"/>
      <c r="I513" s="637"/>
      <c r="J513" s="7">
        <f t="shared" si="34"/>
      </c>
      <c r="K513" s="365"/>
    </row>
    <row r="514" spans="1:11" ht="18.75" customHeight="1">
      <c r="A514" s="22">
        <v>305</v>
      </c>
      <c r="B514" s="125"/>
      <c r="C514" s="132">
        <v>8502</v>
      </c>
      <c r="D514" s="133" t="s">
        <v>35</v>
      </c>
      <c r="E514" s="632"/>
      <c r="F514" s="632"/>
      <c r="G514" s="632"/>
      <c r="H514" s="632"/>
      <c r="I514" s="632"/>
      <c r="J514" s="7">
        <f t="shared" si="34"/>
      </c>
      <c r="K514" s="365"/>
    </row>
    <row r="515" spans="1:11" ht="18.75" customHeight="1">
      <c r="A515" s="22">
        <v>310</v>
      </c>
      <c r="B515" s="125"/>
      <c r="C515" s="151">
        <v>8504</v>
      </c>
      <c r="D515" s="167" t="s">
        <v>36</v>
      </c>
      <c r="E515" s="638"/>
      <c r="F515" s="638"/>
      <c r="G515" s="638"/>
      <c r="H515" s="638"/>
      <c r="I515" s="638"/>
      <c r="J515" s="7">
        <f t="shared" si="34"/>
      </c>
      <c r="K515" s="365"/>
    </row>
    <row r="516" spans="1:11" s="14" customFormat="1" ht="15.75">
      <c r="A516" s="21">
        <v>315</v>
      </c>
      <c r="B516" s="408">
        <v>8600</v>
      </c>
      <c r="C516" s="754" t="s">
        <v>37</v>
      </c>
      <c r="D516" s="754"/>
      <c r="E516" s="692">
        <f>SUM(E517:E520)</f>
        <v>0</v>
      </c>
      <c r="F516" s="692">
        <f>SUM(F517:F520)</f>
        <v>0</v>
      </c>
      <c r="G516" s="692">
        <f>SUM(G517:G520)</f>
        <v>0</v>
      </c>
      <c r="H516" s="692">
        <f>SUM(H517:H520)</f>
        <v>0</v>
      </c>
      <c r="I516" s="692">
        <f>SUM(I517:I520)</f>
        <v>0</v>
      </c>
      <c r="J516" s="7">
        <f t="shared" si="34"/>
      </c>
      <c r="K516" s="365"/>
    </row>
    <row r="517" spans="1:11" ht="18.75" customHeight="1">
      <c r="A517" s="22">
        <v>320</v>
      </c>
      <c r="B517" s="125"/>
      <c r="C517" s="332">
        <v>8611</v>
      </c>
      <c r="D517" s="409" t="s">
        <v>38</v>
      </c>
      <c r="E517" s="675"/>
      <c r="F517" s="675"/>
      <c r="G517" s="675"/>
      <c r="H517" s="675"/>
      <c r="I517" s="675"/>
      <c r="J517" s="7">
        <f t="shared" si="34"/>
      </c>
      <c r="K517" s="365"/>
    </row>
    <row r="518" spans="1:11" ht="18.75" customHeight="1">
      <c r="A518" s="22">
        <v>325</v>
      </c>
      <c r="B518" s="125"/>
      <c r="C518" s="327">
        <v>8621</v>
      </c>
      <c r="D518" s="328" t="s">
        <v>39</v>
      </c>
      <c r="E518" s="676"/>
      <c r="F518" s="676"/>
      <c r="G518" s="676"/>
      <c r="H518" s="676"/>
      <c r="I518" s="676"/>
      <c r="J518" s="7">
        <f t="shared" si="34"/>
      </c>
      <c r="K518" s="365"/>
    </row>
    <row r="519" spans="1:11" ht="18.75" customHeight="1">
      <c r="A519" s="22">
        <v>330</v>
      </c>
      <c r="B519" s="125"/>
      <c r="C519" s="323">
        <v>8623</v>
      </c>
      <c r="D519" s="324" t="s">
        <v>40</v>
      </c>
      <c r="E519" s="677"/>
      <c r="F519" s="677"/>
      <c r="G519" s="677"/>
      <c r="H519" s="677"/>
      <c r="I519" s="677"/>
      <c r="J519" s="7">
        <f t="shared" si="34"/>
      </c>
      <c r="K519" s="365"/>
    </row>
    <row r="520" spans="1:11" ht="18.75" customHeight="1">
      <c r="A520" s="22">
        <v>340</v>
      </c>
      <c r="B520" s="125"/>
      <c r="C520" s="337">
        <v>8640</v>
      </c>
      <c r="D520" s="410" t="s">
        <v>381</v>
      </c>
      <c r="E520" s="678"/>
      <c r="F520" s="678"/>
      <c r="G520" s="678"/>
      <c r="H520" s="678"/>
      <c r="I520" s="678"/>
      <c r="J520" s="7">
        <f t="shared" si="34"/>
      </c>
      <c r="K520" s="365"/>
    </row>
    <row r="521" spans="1:11" s="14" customFormat="1" ht="15.75">
      <c r="A521" s="21">
        <v>295</v>
      </c>
      <c r="B521" s="384">
        <v>8700</v>
      </c>
      <c r="C521" s="754" t="s">
        <v>789</v>
      </c>
      <c r="D521" s="754"/>
      <c r="E521" s="692">
        <f>SUM(E522:E523)</f>
        <v>0</v>
      </c>
      <c r="F521" s="692">
        <f>SUM(F522:F523)</f>
        <v>0</v>
      </c>
      <c r="G521" s="692">
        <f>SUM(G522:G523)</f>
        <v>0</v>
      </c>
      <c r="H521" s="692">
        <f>SUM(H522:H523)</f>
        <v>0</v>
      </c>
      <c r="I521" s="692">
        <f>SUM(I522:I523)</f>
        <v>0</v>
      </c>
      <c r="J521" s="7">
        <f t="shared" si="34"/>
      </c>
      <c r="K521" s="365"/>
    </row>
    <row r="522" spans="1:11" ht="15.75">
      <c r="A522" s="22">
        <v>300</v>
      </c>
      <c r="B522" s="125"/>
      <c r="C522" s="126">
        <v>8733</v>
      </c>
      <c r="D522" s="127" t="s">
        <v>255</v>
      </c>
      <c r="E522" s="636">
        <v>0</v>
      </c>
      <c r="F522" s="636">
        <v>0</v>
      </c>
      <c r="G522" s="636">
        <v>0</v>
      </c>
      <c r="H522" s="636">
        <v>0</v>
      </c>
      <c r="I522" s="636">
        <v>0</v>
      </c>
      <c r="J522" s="7">
        <f t="shared" si="34"/>
      </c>
      <c r="K522" s="365"/>
    </row>
    <row r="523" spans="1:11" ht="15.75">
      <c r="A523" s="22">
        <v>310</v>
      </c>
      <c r="B523" s="125"/>
      <c r="C523" s="151">
        <v>8766</v>
      </c>
      <c r="D523" s="167" t="s">
        <v>256</v>
      </c>
      <c r="E523" s="636">
        <v>0</v>
      </c>
      <c r="F523" s="636">
        <v>0</v>
      </c>
      <c r="G523" s="636">
        <v>0</v>
      </c>
      <c r="H523" s="636">
        <v>0</v>
      </c>
      <c r="I523" s="636">
        <v>0</v>
      </c>
      <c r="J523" s="7">
        <f t="shared" si="34"/>
      </c>
      <c r="K523" s="365"/>
    </row>
    <row r="524" spans="1:11" s="14" customFormat="1" ht="18" customHeight="1">
      <c r="A524" s="21">
        <v>355</v>
      </c>
      <c r="B524" s="411">
        <v>8800</v>
      </c>
      <c r="C524" s="750" t="s">
        <v>790</v>
      </c>
      <c r="D524" s="751"/>
      <c r="E524" s="692">
        <f>SUM(E525:E530)</f>
        <v>139060</v>
      </c>
      <c r="F524" s="692">
        <f>SUM(F525:F530)</f>
        <v>-139060</v>
      </c>
      <c r="G524" s="692">
        <f>SUM(G525:G530)</f>
        <v>0</v>
      </c>
      <c r="H524" s="692">
        <f>SUM(H525:H530)</f>
        <v>0</v>
      </c>
      <c r="I524" s="692">
        <f>SUM(I525:I530)</f>
        <v>0</v>
      </c>
      <c r="J524" s="7">
        <f t="shared" si="34"/>
        <v>1</v>
      </c>
      <c r="K524" s="365"/>
    </row>
    <row r="525" spans="1:11" ht="18" customHeight="1">
      <c r="A525" s="22">
        <v>360</v>
      </c>
      <c r="B525" s="125"/>
      <c r="C525" s="126">
        <v>8801</v>
      </c>
      <c r="D525" s="127" t="s">
        <v>260</v>
      </c>
      <c r="E525" s="637"/>
      <c r="F525" s="637"/>
      <c r="G525" s="637"/>
      <c r="H525" s="637"/>
      <c r="I525" s="637"/>
      <c r="J525" s="7">
        <f aca="true" t="shared" si="35" ref="J525:J588">(IF(OR($E525&lt;&gt;0,$F525&lt;&gt;0,$G525&lt;&gt;0,$H525&lt;&gt;0,$I525&lt;&gt;0),$J$2,""))</f>
      </c>
      <c r="K525" s="365"/>
    </row>
    <row r="526" spans="1:11" ht="18" customHeight="1">
      <c r="A526" s="22">
        <v>365</v>
      </c>
      <c r="B526" s="125"/>
      <c r="C526" s="132">
        <v>8802</v>
      </c>
      <c r="D526" s="133" t="s">
        <v>261</v>
      </c>
      <c r="E526" s="632"/>
      <c r="F526" s="632"/>
      <c r="G526" s="632"/>
      <c r="H526" s="632"/>
      <c r="I526" s="632"/>
      <c r="J526" s="7">
        <f t="shared" si="35"/>
      </c>
      <c r="K526" s="365"/>
    </row>
    <row r="527" spans="1:11" ht="32.25" customHeight="1">
      <c r="A527" s="22">
        <v>365</v>
      </c>
      <c r="B527" s="125"/>
      <c r="C527" s="132">
        <v>8803</v>
      </c>
      <c r="D527" s="133" t="s">
        <v>791</v>
      </c>
      <c r="E527" s="632">
        <v>139060</v>
      </c>
      <c r="F527" s="632">
        <v>-139060</v>
      </c>
      <c r="G527" s="632"/>
      <c r="H527" s="632"/>
      <c r="I527" s="632"/>
      <c r="J527" s="7">
        <f t="shared" si="35"/>
        <v>1</v>
      </c>
      <c r="K527" s="365"/>
    </row>
    <row r="528" spans="1:11" ht="18" customHeight="1">
      <c r="A528" s="22">
        <v>370</v>
      </c>
      <c r="B528" s="125"/>
      <c r="C528" s="132">
        <v>8804</v>
      </c>
      <c r="D528" s="133" t="s">
        <v>257</v>
      </c>
      <c r="E528" s="632"/>
      <c r="F528" s="632"/>
      <c r="G528" s="632"/>
      <c r="H528" s="632"/>
      <c r="I528" s="632"/>
      <c r="J528" s="7">
        <f t="shared" si="35"/>
      </c>
      <c r="K528" s="365"/>
    </row>
    <row r="529" spans="1:11" ht="18" customHeight="1">
      <c r="A529" s="22">
        <v>365</v>
      </c>
      <c r="B529" s="125"/>
      <c r="C529" s="132">
        <v>8805</v>
      </c>
      <c r="D529" s="133" t="s">
        <v>258</v>
      </c>
      <c r="E529" s="632"/>
      <c r="F529" s="632"/>
      <c r="G529" s="632"/>
      <c r="H529" s="632"/>
      <c r="I529" s="632"/>
      <c r="J529" s="7">
        <f t="shared" si="35"/>
      </c>
      <c r="K529" s="365"/>
    </row>
    <row r="530" spans="1:11" ht="18" customHeight="1">
      <c r="A530" s="22">
        <v>370</v>
      </c>
      <c r="B530" s="125"/>
      <c r="C530" s="151">
        <v>8809</v>
      </c>
      <c r="D530" s="144" t="s">
        <v>259</v>
      </c>
      <c r="E530" s="638"/>
      <c r="F530" s="638"/>
      <c r="G530" s="638"/>
      <c r="H530" s="638"/>
      <c r="I530" s="638"/>
      <c r="J530" s="7">
        <f t="shared" si="35"/>
      </c>
      <c r="K530" s="365"/>
    </row>
    <row r="531" spans="1:11" s="14" customFormat="1" ht="18" customHeight="1">
      <c r="A531" s="21">
        <v>375</v>
      </c>
      <c r="B531" s="384">
        <v>8900</v>
      </c>
      <c r="C531" s="761" t="s">
        <v>272</v>
      </c>
      <c r="D531" s="762"/>
      <c r="E531" s="692">
        <f>SUM(E532:E534)</f>
        <v>0</v>
      </c>
      <c r="F531" s="692">
        <f>SUM(F532:F534)</f>
        <v>0</v>
      </c>
      <c r="G531" s="692">
        <f>SUM(G532:G534)</f>
        <v>0</v>
      </c>
      <c r="H531" s="692">
        <f>SUM(H532:H534)</f>
        <v>0</v>
      </c>
      <c r="I531" s="692">
        <f>SUM(I532:I534)</f>
        <v>0</v>
      </c>
      <c r="J531" s="7">
        <f t="shared" si="35"/>
      </c>
      <c r="K531" s="365"/>
    </row>
    <row r="532" spans="1:11" ht="18" customHeight="1">
      <c r="A532" s="22">
        <v>380</v>
      </c>
      <c r="B532" s="165"/>
      <c r="C532" s="126">
        <v>8901</v>
      </c>
      <c r="D532" s="127" t="s">
        <v>689</v>
      </c>
      <c r="E532" s="636">
        <v>0</v>
      </c>
      <c r="F532" s="636">
        <v>0</v>
      </c>
      <c r="G532" s="636">
        <v>0</v>
      </c>
      <c r="H532" s="636">
        <v>0</v>
      </c>
      <c r="I532" s="636">
        <v>0</v>
      </c>
      <c r="J532" s="7">
        <f t="shared" si="35"/>
      </c>
      <c r="K532" s="365"/>
    </row>
    <row r="533" spans="1:11" ht="30">
      <c r="A533" s="22">
        <v>385</v>
      </c>
      <c r="B533" s="165"/>
      <c r="C533" s="132">
        <v>8902</v>
      </c>
      <c r="D533" s="133" t="s">
        <v>690</v>
      </c>
      <c r="E533" s="636">
        <v>0</v>
      </c>
      <c r="F533" s="636">
        <v>0</v>
      </c>
      <c r="G533" s="636">
        <v>0</v>
      </c>
      <c r="H533" s="636">
        <v>0</v>
      </c>
      <c r="I533" s="636">
        <v>0</v>
      </c>
      <c r="J533" s="7">
        <f t="shared" si="35"/>
      </c>
      <c r="K533" s="365"/>
    </row>
    <row r="534" spans="1:11" ht="30">
      <c r="A534" s="22">
        <v>390</v>
      </c>
      <c r="B534" s="165"/>
      <c r="C534" s="151">
        <v>8903</v>
      </c>
      <c r="D534" s="144" t="s">
        <v>601</v>
      </c>
      <c r="E534" s="636">
        <v>0</v>
      </c>
      <c r="F534" s="636">
        <v>0</v>
      </c>
      <c r="G534" s="636">
        <v>0</v>
      </c>
      <c r="H534" s="636">
        <v>0</v>
      </c>
      <c r="I534" s="636">
        <v>0</v>
      </c>
      <c r="J534" s="7">
        <f t="shared" si="35"/>
      </c>
      <c r="K534" s="365"/>
    </row>
    <row r="535" spans="1:11" s="14" customFormat="1" ht="15.75">
      <c r="A535" s="21">
        <v>395</v>
      </c>
      <c r="B535" s="384">
        <v>9000</v>
      </c>
      <c r="C535" s="754" t="s">
        <v>792</v>
      </c>
      <c r="D535" s="754"/>
      <c r="E535" s="697"/>
      <c r="F535" s="697"/>
      <c r="G535" s="697"/>
      <c r="H535" s="697"/>
      <c r="I535" s="697"/>
      <c r="J535" s="7">
        <f t="shared" si="35"/>
      </c>
      <c r="K535" s="365"/>
    </row>
    <row r="536" spans="1:11" s="14" customFormat="1" ht="18.75" customHeight="1">
      <c r="A536" s="21">
        <v>405</v>
      </c>
      <c r="B536" s="412">
        <v>9100</v>
      </c>
      <c r="C536" s="759" t="s">
        <v>793</v>
      </c>
      <c r="D536" s="759"/>
      <c r="E536" s="698">
        <f>SUM(E537:E540)</f>
        <v>0</v>
      </c>
      <c r="F536" s="698">
        <f>SUM(F537:F540)</f>
        <v>0</v>
      </c>
      <c r="G536" s="692">
        <f>SUM(G537:G540)</f>
        <v>0</v>
      </c>
      <c r="H536" s="698">
        <f>SUM(H537:H540)</f>
        <v>0</v>
      </c>
      <c r="I536" s="698">
        <f>SUM(I537:I540)</f>
        <v>0</v>
      </c>
      <c r="J536" s="7">
        <f t="shared" si="35"/>
      </c>
      <c r="K536" s="365"/>
    </row>
    <row r="537" spans="1:11" ht="18.75" customHeight="1">
      <c r="A537" s="22">
        <v>410</v>
      </c>
      <c r="B537" s="125"/>
      <c r="C537" s="126">
        <v>9111</v>
      </c>
      <c r="D537" s="158" t="s">
        <v>382</v>
      </c>
      <c r="E537" s="637"/>
      <c r="F537" s="637"/>
      <c r="G537" s="637"/>
      <c r="H537" s="637"/>
      <c r="I537" s="637"/>
      <c r="J537" s="7">
        <f t="shared" si="35"/>
      </c>
      <c r="K537" s="365"/>
    </row>
    <row r="538" spans="1:11" ht="18.75" customHeight="1">
      <c r="A538" s="22">
        <v>415</v>
      </c>
      <c r="B538" s="125"/>
      <c r="C538" s="132">
        <v>9112</v>
      </c>
      <c r="D538" s="398" t="s">
        <v>383</v>
      </c>
      <c r="E538" s="632"/>
      <c r="F538" s="632"/>
      <c r="G538" s="632"/>
      <c r="H538" s="632"/>
      <c r="I538" s="632"/>
      <c r="J538" s="7">
        <f t="shared" si="35"/>
      </c>
      <c r="K538" s="365"/>
    </row>
    <row r="539" spans="1:11" ht="18.75" customHeight="1">
      <c r="A539" s="22">
        <v>420</v>
      </c>
      <c r="B539" s="125"/>
      <c r="C539" s="132">
        <v>9121</v>
      </c>
      <c r="D539" s="398" t="s">
        <v>384</v>
      </c>
      <c r="E539" s="632"/>
      <c r="F539" s="632"/>
      <c r="G539" s="632"/>
      <c r="H539" s="632"/>
      <c r="I539" s="632"/>
      <c r="J539" s="7">
        <f t="shared" si="35"/>
      </c>
      <c r="K539" s="365"/>
    </row>
    <row r="540" spans="1:11" ht="18.75" customHeight="1">
      <c r="A540" s="22">
        <v>425</v>
      </c>
      <c r="B540" s="125"/>
      <c r="C540" s="151">
        <v>9122</v>
      </c>
      <c r="D540" s="167" t="s">
        <v>385</v>
      </c>
      <c r="E540" s="638"/>
      <c r="F540" s="638"/>
      <c r="G540" s="638"/>
      <c r="H540" s="638"/>
      <c r="I540" s="638"/>
      <c r="J540" s="7">
        <f t="shared" si="35"/>
      </c>
      <c r="K540" s="365"/>
    </row>
    <row r="541" spans="1:11" s="14" customFormat="1" ht="18.75" customHeight="1">
      <c r="A541" s="21">
        <v>430</v>
      </c>
      <c r="B541" s="384">
        <v>9200</v>
      </c>
      <c r="C541" s="760" t="s">
        <v>794</v>
      </c>
      <c r="D541" s="751"/>
      <c r="E541" s="692">
        <f>+E542+E543</f>
        <v>0</v>
      </c>
      <c r="F541" s="692">
        <f>+F542+F543</f>
        <v>0</v>
      </c>
      <c r="G541" s="692">
        <f>+G542+G543</f>
        <v>0</v>
      </c>
      <c r="H541" s="692">
        <f>+H542+H543</f>
        <v>0</v>
      </c>
      <c r="I541" s="692">
        <f>+I542+I543</f>
        <v>0</v>
      </c>
      <c r="J541" s="7">
        <f t="shared" si="35"/>
      </c>
      <c r="K541" s="365"/>
    </row>
    <row r="542" spans="1:11" ht="18.75" customHeight="1">
      <c r="A542" s="22">
        <v>435</v>
      </c>
      <c r="B542" s="125"/>
      <c r="C542" s="126">
        <v>9201</v>
      </c>
      <c r="D542" s="127" t="s">
        <v>386</v>
      </c>
      <c r="E542" s="638"/>
      <c r="F542" s="638"/>
      <c r="G542" s="638"/>
      <c r="H542" s="638"/>
      <c r="I542" s="638"/>
      <c r="J542" s="7">
        <f t="shared" si="35"/>
      </c>
      <c r="K542" s="365"/>
    </row>
    <row r="543" spans="1:11" ht="18.75" customHeight="1">
      <c r="A543" s="35">
        <v>440</v>
      </c>
      <c r="B543" s="125"/>
      <c r="C543" s="151">
        <v>9202</v>
      </c>
      <c r="D543" s="144" t="s">
        <v>387</v>
      </c>
      <c r="E543" s="638"/>
      <c r="F543" s="638"/>
      <c r="G543" s="638"/>
      <c r="H543" s="638"/>
      <c r="I543" s="638"/>
      <c r="J543" s="7">
        <f t="shared" si="35"/>
      </c>
      <c r="K543" s="365"/>
    </row>
    <row r="544" spans="1:11" s="14" customFormat="1" ht="18.75" customHeight="1">
      <c r="A544" s="37">
        <v>445</v>
      </c>
      <c r="B544" s="384">
        <v>9300</v>
      </c>
      <c r="C544" s="754" t="s">
        <v>795</v>
      </c>
      <c r="D544" s="754"/>
      <c r="E544" s="692">
        <f>SUM(E545:E565)</f>
        <v>0</v>
      </c>
      <c r="F544" s="692">
        <f>SUM(F545:F565)</f>
        <v>0</v>
      </c>
      <c r="G544" s="692">
        <f>SUM(G545:G565)</f>
        <v>0</v>
      </c>
      <c r="H544" s="692">
        <f>SUM(H545:H565)</f>
        <v>0</v>
      </c>
      <c r="I544" s="692">
        <f>SUM(I545:I565)</f>
        <v>0</v>
      </c>
      <c r="J544" s="7">
        <f t="shared" si="35"/>
      </c>
      <c r="K544" s="365"/>
    </row>
    <row r="545" spans="1:11" ht="18.75" customHeight="1">
      <c r="A545" s="35">
        <v>450</v>
      </c>
      <c r="B545" s="125"/>
      <c r="C545" s="126">
        <v>9301</v>
      </c>
      <c r="D545" s="158" t="s">
        <v>691</v>
      </c>
      <c r="E545" s="637"/>
      <c r="F545" s="637"/>
      <c r="G545" s="637"/>
      <c r="H545" s="637"/>
      <c r="I545" s="637"/>
      <c r="J545" s="7">
        <f t="shared" si="35"/>
      </c>
      <c r="K545" s="365"/>
    </row>
    <row r="546" spans="1:11" ht="18.75" customHeight="1">
      <c r="A546" s="35">
        <v>450</v>
      </c>
      <c r="B546" s="125"/>
      <c r="C546" s="323">
        <v>9310</v>
      </c>
      <c r="D546" s="405" t="s">
        <v>388</v>
      </c>
      <c r="E546" s="677"/>
      <c r="F546" s="677"/>
      <c r="G546" s="677"/>
      <c r="H546" s="677"/>
      <c r="I546" s="677"/>
      <c r="J546" s="7">
        <f t="shared" si="35"/>
      </c>
      <c r="K546" s="365"/>
    </row>
    <row r="547" spans="1:11" s="34" customFormat="1" ht="18.75" customHeight="1">
      <c r="A547" s="51">
        <v>451</v>
      </c>
      <c r="B547" s="125"/>
      <c r="C547" s="413">
        <v>9317</v>
      </c>
      <c r="D547" s="414" t="s">
        <v>692</v>
      </c>
      <c r="E547" s="676"/>
      <c r="F547" s="676"/>
      <c r="G547" s="676"/>
      <c r="H547" s="676"/>
      <c r="I547" s="676"/>
      <c r="J547" s="7">
        <f t="shared" si="35"/>
      </c>
      <c r="K547" s="365"/>
    </row>
    <row r="548" spans="1:11" s="34" customFormat="1" ht="18.75" customHeight="1">
      <c r="A548" s="51">
        <v>452</v>
      </c>
      <c r="B548" s="125"/>
      <c r="C548" s="415">
        <v>9318</v>
      </c>
      <c r="D548" s="416" t="s">
        <v>693</v>
      </c>
      <c r="E548" s="677"/>
      <c r="F548" s="677"/>
      <c r="G548" s="677"/>
      <c r="H548" s="677"/>
      <c r="I548" s="677"/>
      <c r="J548" s="7">
        <f t="shared" si="35"/>
      </c>
      <c r="K548" s="365"/>
    </row>
    <row r="549" spans="1:11" ht="31.5">
      <c r="A549" s="42">
        <v>456</v>
      </c>
      <c r="B549" s="125"/>
      <c r="C549" s="327">
        <v>9321</v>
      </c>
      <c r="D549" s="417" t="s">
        <v>389</v>
      </c>
      <c r="E549" s="636">
        <v>0</v>
      </c>
      <c r="F549" s="636">
        <v>0</v>
      </c>
      <c r="G549" s="636">
        <v>0</v>
      </c>
      <c r="H549" s="636">
        <v>0</v>
      </c>
      <c r="I549" s="636">
        <v>0</v>
      </c>
      <c r="J549" s="7">
        <f t="shared" si="35"/>
      </c>
      <c r="K549" s="365"/>
    </row>
    <row r="550" spans="1:11" ht="31.5">
      <c r="A550" s="42">
        <v>457</v>
      </c>
      <c r="B550" s="125"/>
      <c r="C550" s="132">
        <v>9322</v>
      </c>
      <c r="D550" s="418" t="s">
        <v>698</v>
      </c>
      <c r="E550" s="636">
        <v>0</v>
      </c>
      <c r="F550" s="636">
        <v>0</v>
      </c>
      <c r="G550" s="636">
        <v>0</v>
      </c>
      <c r="H550" s="636">
        <v>0</v>
      </c>
      <c r="I550" s="636">
        <v>0</v>
      </c>
      <c r="J550" s="7">
        <f t="shared" si="35"/>
      </c>
      <c r="K550" s="365"/>
    </row>
    <row r="551" spans="1:11" ht="31.5">
      <c r="A551" s="42">
        <v>458</v>
      </c>
      <c r="B551" s="125"/>
      <c r="C551" s="132">
        <v>9323</v>
      </c>
      <c r="D551" s="418" t="s">
        <v>699</v>
      </c>
      <c r="E551" s="636">
        <v>0</v>
      </c>
      <c r="F551" s="636">
        <v>0</v>
      </c>
      <c r="G551" s="636">
        <v>0</v>
      </c>
      <c r="H551" s="636">
        <v>0</v>
      </c>
      <c r="I551" s="636">
        <v>0</v>
      </c>
      <c r="J551" s="7">
        <f t="shared" si="35"/>
      </c>
      <c r="K551" s="365"/>
    </row>
    <row r="552" spans="1:11" ht="31.5">
      <c r="A552" s="42">
        <v>459</v>
      </c>
      <c r="B552" s="125"/>
      <c r="C552" s="132">
        <v>9324</v>
      </c>
      <c r="D552" s="418" t="s">
        <v>700</v>
      </c>
      <c r="E552" s="636">
        <v>0</v>
      </c>
      <c r="F552" s="636">
        <v>0</v>
      </c>
      <c r="G552" s="636">
        <v>0</v>
      </c>
      <c r="H552" s="636">
        <v>0</v>
      </c>
      <c r="I552" s="636">
        <v>0</v>
      </c>
      <c r="J552" s="7">
        <f t="shared" si="35"/>
      </c>
      <c r="K552" s="365"/>
    </row>
    <row r="553" spans="1:11" ht="18.75" customHeight="1">
      <c r="A553" s="42">
        <v>460</v>
      </c>
      <c r="B553" s="125"/>
      <c r="C553" s="132">
        <v>9325</v>
      </c>
      <c r="D553" s="418" t="s">
        <v>701</v>
      </c>
      <c r="E553" s="636">
        <v>0</v>
      </c>
      <c r="F553" s="636">
        <v>0</v>
      </c>
      <c r="G553" s="636">
        <v>0</v>
      </c>
      <c r="H553" s="636">
        <v>0</v>
      </c>
      <c r="I553" s="636">
        <v>0</v>
      </c>
      <c r="J553" s="7">
        <f t="shared" si="35"/>
      </c>
      <c r="K553" s="365"/>
    </row>
    <row r="554" spans="1:11" ht="18.75" customHeight="1">
      <c r="A554" s="42">
        <v>461</v>
      </c>
      <c r="B554" s="125"/>
      <c r="C554" s="132">
        <v>9326</v>
      </c>
      <c r="D554" s="418" t="s">
        <v>702</v>
      </c>
      <c r="E554" s="636">
        <v>0</v>
      </c>
      <c r="F554" s="636">
        <v>0</v>
      </c>
      <c r="G554" s="636">
        <v>0</v>
      </c>
      <c r="H554" s="636">
        <v>0</v>
      </c>
      <c r="I554" s="636">
        <v>0</v>
      </c>
      <c r="J554" s="7">
        <f t="shared" si="35"/>
      </c>
      <c r="K554" s="365"/>
    </row>
    <row r="555" spans="1:11" ht="30.75" customHeight="1">
      <c r="A555" s="35"/>
      <c r="B555" s="125"/>
      <c r="C555" s="132">
        <v>9327</v>
      </c>
      <c r="D555" s="418" t="s">
        <v>703</v>
      </c>
      <c r="E555" s="636">
        <v>0</v>
      </c>
      <c r="F555" s="636">
        <v>0</v>
      </c>
      <c r="G555" s="636">
        <v>0</v>
      </c>
      <c r="H555" s="636">
        <v>0</v>
      </c>
      <c r="I555" s="636">
        <v>0</v>
      </c>
      <c r="J555" s="7">
        <f t="shared" si="35"/>
      </c>
      <c r="K555" s="365"/>
    </row>
    <row r="556" spans="1:11" ht="18.75" customHeight="1">
      <c r="A556" s="35"/>
      <c r="B556" s="125"/>
      <c r="C556" s="323">
        <v>9328</v>
      </c>
      <c r="D556" s="419" t="s">
        <v>704</v>
      </c>
      <c r="E556" s="636">
        <v>0</v>
      </c>
      <c r="F556" s="636">
        <v>0</v>
      </c>
      <c r="G556" s="636">
        <v>0</v>
      </c>
      <c r="H556" s="636">
        <v>0</v>
      </c>
      <c r="I556" s="636">
        <v>0</v>
      </c>
      <c r="J556" s="7">
        <f t="shared" si="35"/>
      </c>
      <c r="K556" s="365"/>
    </row>
    <row r="557" spans="1:11" ht="30">
      <c r="A557" s="42">
        <v>462</v>
      </c>
      <c r="B557" s="125"/>
      <c r="C557" s="337">
        <v>9330</v>
      </c>
      <c r="D557" s="410" t="s">
        <v>705</v>
      </c>
      <c r="E557" s="699"/>
      <c r="F557" s="699"/>
      <c r="G557" s="699"/>
      <c r="H557" s="699"/>
      <c r="I557" s="699"/>
      <c r="J557" s="7">
        <f t="shared" si="35"/>
      </c>
      <c r="K557" s="365"/>
    </row>
    <row r="558" spans="1:11" ht="31.5">
      <c r="A558" s="35"/>
      <c r="B558" s="125"/>
      <c r="C558" s="327">
        <v>9336</v>
      </c>
      <c r="D558" s="417" t="s">
        <v>796</v>
      </c>
      <c r="E558" s="676"/>
      <c r="F558" s="676"/>
      <c r="G558" s="676"/>
      <c r="H558" s="676"/>
      <c r="I558" s="676"/>
      <c r="J558" s="7">
        <f t="shared" si="35"/>
      </c>
      <c r="K558" s="365"/>
    </row>
    <row r="559" spans="1:11" ht="31.5">
      <c r="A559" s="42">
        <v>462</v>
      </c>
      <c r="B559" s="125"/>
      <c r="C559" s="132">
        <v>9337</v>
      </c>
      <c r="D559" s="133" t="s">
        <v>797</v>
      </c>
      <c r="E559" s="632"/>
      <c r="F559" s="632"/>
      <c r="G559" s="632"/>
      <c r="H559" s="632"/>
      <c r="I559" s="632"/>
      <c r="J559" s="7">
        <f t="shared" si="35"/>
      </c>
      <c r="K559" s="365"/>
    </row>
    <row r="560" spans="1:11" ht="18.75" customHeight="1">
      <c r="A560" s="35"/>
      <c r="B560" s="125"/>
      <c r="C560" s="132">
        <v>9338</v>
      </c>
      <c r="D560" s="418" t="s">
        <v>798</v>
      </c>
      <c r="E560" s="632"/>
      <c r="F560" s="632"/>
      <c r="G560" s="632"/>
      <c r="H560" s="632"/>
      <c r="I560" s="632"/>
      <c r="J560" s="7">
        <f t="shared" si="35"/>
      </c>
      <c r="K560" s="365"/>
    </row>
    <row r="561" spans="1:11" ht="18.75" customHeight="1">
      <c r="A561" s="42">
        <v>462</v>
      </c>
      <c r="B561" s="125"/>
      <c r="C561" s="323">
        <v>9339</v>
      </c>
      <c r="D561" s="324" t="s">
        <v>799</v>
      </c>
      <c r="E561" s="677"/>
      <c r="F561" s="677"/>
      <c r="G561" s="677"/>
      <c r="H561" s="677"/>
      <c r="I561" s="677"/>
      <c r="J561" s="7">
        <f t="shared" si="35"/>
      </c>
      <c r="K561" s="365"/>
    </row>
    <row r="562" spans="1:11" ht="18.75" customHeight="1">
      <c r="A562" s="35"/>
      <c r="B562" s="125"/>
      <c r="C562" s="327">
        <v>9355</v>
      </c>
      <c r="D562" s="422" t="s">
        <v>800</v>
      </c>
      <c r="E562" s="676"/>
      <c r="F562" s="676"/>
      <c r="G562" s="676"/>
      <c r="H562" s="676"/>
      <c r="I562" s="676"/>
      <c r="J562" s="7">
        <f t="shared" si="35"/>
      </c>
      <c r="K562" s="365"/>
    </row>
    <row r="563" spans="1:11" ht="18.75" customHeight="1">
      <c r="A563" s="42">
        <v>462</v>
      </c>
      <c r="B563" s="125"/>
      <c r="C563" s="323">
        <v>9356</v>
      </c>
      <c r="D563" s="423" t="s">
        <v>801</v>
      </c>
      <c r="E563" s="677"/>
      <c r="F563" s="677"/>
      <c r="G563" s="677"/>
      <c r="H563" s="677"/>
      <c r="I563" s="677"/>
      <c r="J563" s="7">
        <f t="shared" si="35"/>
      </c>
      <c r="K563" s="365"/>
    </row>
    <row r="564" spans="1:11" ht="18.75" customHeight="1">
      <c r="A564" s="42">
        <v>462</v>
      </c>
      <c r="B564" s="125"/>
      <c r="C564" s="327">
        <v>9395</v>
      </c>
      <c r="D564" s="335" t="s">
        <v>802</v>
      </c>
      <c r="E564" s="676"/>
      <c r="F564" s="676"/>
      <c r="G564" s="676"/>
      <c r="H564" s="676"/>
      <c r="I564" s="676"/>
      <c r="J564" s="7">
        <f t="shared" si="35"/>
      </c>
      <c r="K564" s="365"/>
    </row>
    <row r="565" spans="1:11" ht="18.75" customHeight="1">
      <c r="A565" s="35">
        <v>465</v>
      </c>
      <c r="B565" s="125"/>
      <c r="C565" s="151">
        <v>9396</v>
      </c>
      <c r="D565" s="424" t="s">
        <v>803</v>
      </c>
      <c r="E565" s="638"/>
      <c r="F565" s="638"/>
      <c r="G565" s="638"/>
      <c r="H565" s="638"/>
      <c r="I565" s="638"/>
      <c r="J565" s="7">
        <f t="shared" si="35"/>
      </c>
      <c r="K565" s="365"/>
    </row>
    <row r="566" spans="1:11" s="14" customFormat="1" ht="18" customHeight="1">
      <c r="A566" s="37">
        <v>470</v>
      </c>
      <c r="B566" s="384">
        <v>9500</v>
      </c>
      <c r="C566" s="760" t="s">
        <v>804</v>
      </c>
      <c r="D566" s="760"/>
      <c r="E566" s="692">
        <f>SUM(E567:E585)</f>
        <v>-229036</v>
      </c>
      <c r="F566" s="692">
        <f>SUM(F567:F585)</f>
        <v>675247</v>
      </c>
      <c r="G566" s="692">
        <f>SUM(G567:G585)</f>
        <v>0</v>
      </c>
      <c r="H566" s="692">
        <f>SUM(H567:H585)</f>
        <v>0</v>
      </c>
      <c r="I566" s="692">
        <f>SUM(I567:I585)</f>
        <v>0</v>
      </c>
      <c r="J566" s="7">
        <f t="shared" si="35"/>
        <v>1</v>
      </c>
      <c r="K566" s="365"/>
    </row>
    <row r="567" spans="1:11" ht="18.75" customHeight="1">
      <c r="A567" s="35">
        <v>475</v>
      </c>
      <c r="B567" s="125"/>
      <c r="C567" s="126">
        <v>9501</v>
      </c>
      <c r="D567" s="158" t="s">
        <v>706</v>
      </c>
      <c r="E567" s="637">
        <v>446211</v>
      </c>
      <c r="F567" s="649">
        <f aca="true" t="shared" si="36" ref="F567:I572">-E573</f>
        <v>675247</v>
      </c>
      <c r="G567" s="649">
        <f t="shared" si="36"/>
        <v>0</v>
      </c>
      <c r="H567" s="649">
        <f t="shared" si="36"/>
        <v>0</v>
      </c>
      <c r="I567" s="649">
        <f t="shared" si="36"/>
        <v>0</v>
      </c>
      <c r="J567" s="7">
        <f t="shared" si="35"/>
        <v>1</v>
      </c>
      <c r="K567" s="365"/>
    </row>
    <row r="568" spans="1:11" ht="18.75" customHeight="1">
      <c r="A568" s="35">
        <v>480</v>
      </c>
      <c r="B568" s="125"/>
      <c r="C568" s="132">
        <v>9502</v>
      </c>
      <c r="D568" s="398" t="s">
        <v>707</v>
      </c>
      <c r="E568" s="632"/>
      <c r="F568" s="649">
        <f t="shared" si="36"/>
        <v>0</v>
      </c>
      <c r="G568" s="649">
        <f t="shared" si="36"/>
        <v>0</v>
      </c>
      <c r="H568" s="649">
        <f t="shared" si="36"/>
        <v>0</v>
      </c>
      <c r="I568" s="649">
        <f t="shared" si="36"/>
        <v>0</v>
      </c>
      <c r="J568" s="7">
        <f t="shared" si="35"/>
      </c>
      <c r="K568" s="365"/>
    </row>
    <row r="569" spans="1:11" ht="18.75" customHeight="1">
      <c r="A569" s="35">
        <v>485</v>
      </c>
      <c r="B569" s="125"/>
      <c r="C569" s="132">
        <v>9503</v>
      </c>
      <c r="D569" s="398" t="s">
        <v>722</v>
      </c>
      <c r="E569" s="632"/>
      <c r="F569" s="649">
        <f t="shared" si="36"/>
        <v>0</v>
      </c>
      <c r="G569" s="649">
        <f t="shared" si="36"/>
        <v>0</v>
      </c>
      <c r="H569" s="649">
        <f t="shared" si="36"/>
        <v>0</v>
      </c>
      <c r="I569" s="649">
        <f t="shared" si="36"/>
        <v>0</v>
      </c>
      <c r="J569" s="7">
        <f t="shared" si="35"/>
      </c>
      <c r="K569" s="365"/>
    </row>
    <row r="570" spans="1:11" ht="18.75" customHeight="1">
      <c r="A570" s="35">
        <v>490</v>
      </c>
      <c r="B570" s="125"/>
      <c r="C570" s="132">
        <v>9504</v>
      </c>
      <c r="D570" s="398" t="s">
        <v>723</v>
      </c>
      <c r="E570" s="632"/>
      <c r="F570" s="649">
        <f t="shared" si="36"/>
        <v>0</v>
      </c>
      <c r="G570" s="649">
        <f t="shared" si="36"/>
        <v>0</v>
      </c>
      <c r="H570" s="649">
        <f t="shared" si="36"/>
        <v>0</v>
      </c>
      <c r="I570" s="649">
        <f t="shared" si="36"/>
        <v>0</v>
      </c>
      <c r="J570" s="7">
        <f t="shared" si="35"/>
      </c>
      <c r="K570" s="365"/>
    </row>
    <row r="571" spans="1:11" ht="18.75" customHeight="1">
      <c r="A571" s="35">
        <v>495</v>
      </c>
      <c r="B571" s="125"/>
      <c r="C571" s="132">
        <v>9505</v>
      </c>
      <c r="D571" s="398" t="s">
        <v>708</v>
      </c>
      <c r="E571" s="632"/>
      <c r="F571" s="649">
        <f t="shared" si="36"/>
        <v>0</v>
      </c>
      <c r="G571" s="649">
        <f t="shared" si="36"/>
        <v>0</v>
      </c>
      <c r="H571" s="649">
        <f t="shared" si="36"/>
        <v>0</v>
      </c>
      <c r="I571" s="649">
        <f t="shared" si="36"/>
        <v>0</v>
      </c>
      <c r="J571" s="7">
        <f t="shared" si="35"/>
      </c>
      <c r="K571" s="365"/>
    </row>
    <row r="572" spans="1:11" ht="18.75" customHeight="1">
      <c r="A572" s="35">
        <v>500</v>
      </c>
      <c r="B572" s="125"/>
      <c r="C572" s="132">
        <v>9506</v>
      </c>
      <c r="D572" s="398" t="s">
        <v>709</v>
      </c>
      <c r="E572" s="632"/>
      <c r="F572" s="649">
        <f t="shared" si="36"/>
        <v>0</v>
      </c>
      <c r="G572" s="649">
        <f t="shared" si="36"/>
        <v>0</v>
      </c>
      <c r="H572" s="649">
        <f t="shared" si="36"/>
        <v>0</v>
      </c>
      <c r="I572" s="649">
        <f t="shared" si="36"/>
        <v>0</v>
      </c>
      <c r="J572" s="7">
        <f t="shared" si="35"/>
      </c>
      <c r="K572" s="365"/>
    </row>
    <row r="573" spans="1:11" ht="18.75" customHeight="1">
      <c r="A573" s="35">
        <v>505</v>
      </c>
      <c r="B573" s="125"/>
      <c r="C573" s="132">
        <v>9507</v>
      </c>
      <c r="D573" s="398" t="s">
        <v>710</v>
      </c>
      <c r="E573" s="637">
        <v>-675247</v>
      </c>
      <c r="F573" s="637"/>
      <c r="G573" s="637"/>
      <c r="H573" s="637"/>
      <c r="I573" s="637"/>
      <c r="J573" s="7">
        <f t="shared" si="35"/>
        <v>1</v>
      </c>
      <c r="K573" s="365"/>
    </row>
    <row r="574" spans="1:11" ht="18.75" customHeight="1">
      <c r="A574" s="35">
        <v>510</v>
      </c>
      <c r="B574" s="125"/>
      <c r="C574" s="132">
        <v>9508</v>
      </c>
      <c r="D574" s="398" t="s">
        <v>711</v>
      </c>
      <c r="E574" s="632"/>
      <c r="F574" s="632"/>
      <c r="G574" s="632"/>
      <c r="H574" s="632"/>
      <c r="I574" s="632"/>
      <c r="J574" s="7">
        <f t="shared" si="35"/>
      </c>
      <c r="K574" s="365"/>
    </row>
    <row r="575" spans="1:11" ht="18.75" customHeight="1">
      <c r="A575" s="35">
        <v>515</v>
      </c>
      <c r="B575" s="125"/>
      <c r="C575" s="132">
        <v>9509</v>
      </c>
      <c r="D575" s="398" t="s">
        <v>724</v>
      </c>
      <c r="E575" s="632"/>
      <c r="F575" s="632"/>
      <c r="G575" s="632"/>
      <c r="H575" s="632"/>
      <c r="I575" s="632"/>
      <c r="J575" s="7">
        <f t="shared" si="35"/>
      </c>
      <c r="K575" s="365"/>
    </row>
    <row r="576" spans="1:11" ht="18.75" customHeight="1">
      <c r="A576" s="35">
        <v>520</v>
      </c>
      <c r="B576" s="125"/>
      <c r="C576" s="132">
        <v>9510</v>
      </c>
      <c r="D576" s="398" t="s">
        <v>725</v>
      </c>
      <c r="E576" s="632"/>
      <c r="F576" s="632"/>
      <c r="G576" s="632"/>
      <c r="H576" s="632"/>
      <c r="I576" s="632"/>
      <c r="J576" s="7">
        <f t="shared" si="35"/>
      </c>
      <c r="K576" s="365"/>
    </row>
    <row r="577" spans="1:11" ht="18.75" customHeight="1">
      <c r="A577" s="35">
        <v>525</v>
      </c>
      <c r="B577" s="125"/>
      <c r="C577" s="132">
        <v>9511</v>
      </c>
      <c r="D577" s="398" t="s">
        <v>712</v>
      </c>
      <c r="E577" s="632"/>
      <c r="F577" s="632"/>
      <c r="G577" s="632"/>
      <c r="H577" s="632"/>
      <c r="I577" s="632"/>
      <c r="J577" s="7">
        <f t="shared" si="35"/>
      </c>
      <c r="K577" s="365"/>
    </row>
    <row r="578" spans="1:11" ht="18.75" customHeight="1">
      <c r="A578" s="35">
        <v>530</v>
      </c>
      <c r="B578" s="125"/>
      <c r="C578" s="132">
        <v>9512</v>
      </c>
      <c r="D578" s="398" t="s">
        <v>713</v>
      </c>
      <c r="E578" s="632"/>
      <c r="F578" s="632"/>
      <c r="G578" s="632"/>
      <c r="H578" s="632"/>
      <c r="I578" s="632"/>
      <c r="J578" s="7">
        <f t="shared" si="35"/>
      </c>
      <c r="K578" s="365"/>
    </row>
    <row r="579" spans="1:11" ht="18.75" customHeight="1">
      <c r="A579" s="35">
        <v>535</v>
      </c>
      <c r="B579" s="125"/>
      <c r="C579" s="138">
        <v>9513</v>
      </c>
      <c r="D579" s="154" t="s">
        <v>714</v>
      </c>
      <c r="E579" s="694"/>
      <c r="F579" s="694"/>
      <c r="G579" s="694"/>
      <c r="H579" s="694"/>
      <c r="I579" s="694"/>
      <c r="J579" s="7">
        <f t="shared" si="35"/>
      </c>
      <c r="K579" s="365"/>
    </row>
    <row r="580" spans="1:11" ht="31.5">
      <c r="A580" s="35">
        <v>540</v>
      </c>
      <c r="B580" s="125"/>
      <c r="C580" s="393">
        <v>9514</v>
      </c>
      <c r="D580" s="404" t="s">
        <v>715</v>
      </c>
      <c r="E580" s="695"/>
      <c r="F580" s="695"/>
      <c r="G580" s="695"/>
      <c r="H580" s="695"/>
      <c r="I580" s="695"/>
      <c r="J580" s="7">
        <f t="shared" si="35"/>
      </c>
      <c r="K580" s="365"/>
    </row>
    <row r="581" spans="1:11" ht="27.75" customHeight="1">
      <c r="A581" s="35">
        <v>545</v>
      </c>
      <c r="B581" s="425"/>
      <c r="C581" s="426">
        <v>9521</v>
      </c>
      <c r="D581" s="335" t="s">
        <v>805</v>
      </c>
      <c r="E581" s="676"/>
      <c r="F581" s="676"/>
      <c r="G581" s="676"/>
      <c r="H581" s="676"/>
      <c r="I581" s="676"/>
      <c r="J581" s="7">
        <f t="shared" si="35"/>
      </c>
      <c r="K581" s="365"/>
    </row>
    <row r="582" spans="1:11" ht="18.75" customHeight="1">
      <c r="A582" s="35">
        <v>550</v>
      </c>
      <c r="B582" s="125"/>
      <c r="C582" s="132">
        <v>9522</v>
      </c>
      <c r="D582" s="427" t="s">
        <v>806</v>
      </c>
      <c r="E582" s="632"/>
      <c r="F582" s="632"/>
      <c r="G582" s="632"/>
      <c r="H582" s="632"/>
      <c r="I582" s="632"/>
      <c r="J582" s="7">
        <f t="shared" si="35"/>
      </c>
      <c r="K582" s="365"/>
    </row>
    <row r="583" spans="1:11" ht="18.75" customHeight="1">
      <c r="A583" s="35">
        <v>555</v>
      </c>
      <c r="B583" s="125"/>
      <c r="C583" s="132">
        <v>9528</v>
      </c>
      <c r="D583" s="427" t="s">
        <v>807</v>
      </c>
      <c r="E583" s="632"/>
      <c r="F583" s="632"/>
      <c r="G583" s="632"/>
      <c r="H583" s="632"/>
      <c r="I583" s="632"/>
      <c r="J583" s="7">
        <f t="shared" si="35"/>
      </c>
      <c r="K583" s="365"/>
    </row>
    <row r="584" spans="1:11" ht="18.75" customHeight="1">
      <c r="A584" s="35">
        <v>560</v>
      </c>
      <c r="B584" s="125"/>
      <c r="C584" s="323">
        <v>9529</v>
      </c>
      <c r="D584" s="423" t="s">
        <v>808</v>
      </c>
      <c r="E584" s="677"/>
      <c r="F584" s="677"/>
      <c r="G584" s="677"/>
      <c r="H584" s="677"/>
      <c r="I584" s="677"/>
      <c r="J584" s="7">
        <f t="shared" si="35"/>
      </c>
      <c r="K584" s="365"/>
    </row>
    <row r="585" spans="1:11" ht="30">
      <c r="A585" s="35">
        <v>561</v>
      </c>
      <c r="B585" s="125"/>
      <c r="C585" s="337">
        <v>9549</v>
      </c>
      <c r="D585" s="428" t="s">
        <v>716</v>
      </c>
      <c r="E585" s="632"/>
      <c r="F585" s="699"/>
      <c r="G585" s="699"/>
      <c r="H585" s="632"/>
      <c r="I585" s="699"/>
      <c r="J585" s="7">
        <f t="shared" si="35"/>
      </c>
      <c r="K585" s="365"/>
    </row>
    <row r="586" spans="1:11" s="14" customFormat="1" ht="18.75" customHeight="1">
      <c r="A586" s="37">
        <v>565</v>
      </c>
      <c r="B586" s="384">
        <v>9600</v>
      </c>
      <c r="C586" s="760" t="s">
        <v>809</v>
      </c>
      <c r="D586" s="751"/>
      <c r="E586" s="692">
        <f>SUM(E587:E590)</f>
        <v>0</v>
      </c>
      <c r="F586" s="692">
        <f>SUM(F587:F590)</f>
        <v>0</v>
      </c>
      <c r="G586" s="692">
        <f>SUM(G587:G590)</f>
        <v>0</v>
      </c>
      <c r="H586" s="692">
        <f>SUM(H587:H590)</f>
        <v>0</v>
      </c>
      <c r="I586" s="692">
        <f>SUM(I587:I590)</f>
        <v>0</v>
      </c>
      <c r="J586" s="7">
        <f t="shared" si="35"/>
      </c>
      <c r="K586" s="365"/>
    </row>
    <row r="587" spans="1:11" s="16" customFormat="1" ht="31.5" customHeight="1">
      <c r="A587" s="41">
        <v>566</v>
      </c>
      <c r="B587" s="153"/>
      <c r="C587" s="343">
        <v>9601</v>
      </c>
      <c r="D587" s="429" t="s">
        <v>810</v>
      </c>
      <c r="E587" s="676"/>
      <c r="F587" s="676"/>
      <c r="G587" s="676"/>
      <c r="H587" s="676"/>
      <c r="I587" s="676"/>
      <c r="J587" s="7">
        <f t="shared" si="35"/>
      </c>
      <c r="K587" s="365"/>
    </row>
    <row r="588" spans="1:11" s="16" customFormat="1" ht="36" customHeight="1">
      <c r="A588" s="41">
        <v>567</v>
      </c>
      <c r="B588" s="153"/>
      <c r="C588" s="415">
        <v>9603</v>
      </c>
      <c r="D588" s="430" t="s">
        <v>811</v>
      </c>
      <c r="E588" s="676"/>
      <c r="F588" s="676"/>
      <c r="G588" s="676"/>
      <c r="H588" s="676"/>
      <c r="I588" s="676"/>
      <c r="J588" s="7">
        <f t="shared" si="35"/>
      </c>
      <c r="K588" s="365"/>
    </row>
    <row r="589" spans="1:11" s="16" customFormat="1" ht="30.75" customHeight="1">
      <c r="A589" s="41">
        <v>568</v>
      </c>
      <c r="B589" s="153"/>
      <c r="C589" s="327">
        <v>9607</v>
      </c>
      <c r="D589" s="431" t="s">
        <v>812</v>
      </c>
      <c r="E589" s="676"/>
      <c r="F589" s="676"/>
      <c r="G589" s="676"/>
      <c r="H589" s="676"/>
      <c r="I589" s="676"/>
      <c r="J589" s="7">
        <f aca="true" t="shared" si="37" ref="J589:J596">(IF(OR($E589&lt;&gt;0,$F589&lt;&gt;0,$G589&lt;&gt;0,$H589&lt;&gt;0,$I589&lt;&gt;0),$J$2,""))</f>
      </c>
      <c r="K589" s="365"/>
    </row>
    <row r="590" spans="1:11" s="16" customFormat="1" ht="18.75" customHeight="1">
      <c r="A590" s="41">
        <v>569</v>
      </c>
      <c r="B590" s="153"/>
      <c r="C590" s="345">
        <v>9609</v>
      </c>
      <c r="D590" s="432" t="s">
        <v>813</v>
      </c>
      <c r="E590" s="676"/>
      <c r="F590" s="676"/>
      <c r="G590" s="676"/>
      <c r="H590" s="676"/>
      <c r="I590" s="676"/>
      <c r="J590" s="7">
        <f t="shared" si="37"/>
      </c>
      <c r="K590" s="365"/>
    </row>
    <row r="591" spans="1:11" s="14" customFormat="1" ht="18" customHeight="1">
      <c r="A591" s="37">
        <v>575</v>
      </c>
      <c r="B591" s="384">
        <v>9800</v>
      </c>
      <c r="C591" s="760" t="s">
        <v>717</v>
      </c>
      <c r="D591" s="751"/>
      <c r="E591" s="692">
        <f>SUM(E592:E596)</f>
        <v>0</v>
      </c>
      <c r="F591" s="692">
        <f>SUM(F592:F596)</f>
        <v>0</v>
      </c>
      <c r="G591" s="692">
        <f>SUM(G592:G596)</f>
        <v>0</v>
      </c>
      <c r="H591" s="692">
        <f>SUM(H592:H596)</f>
        <v>0</v>
      </c>
      <c r="I591" s="692">
        <f>SUM(I592:I596)</f>
        <v>0</v>
      </c>
      <c r="J591" s="7">
        <f t="shared" si="37"/>
      </c>
      <c r="K591" s="365"/>
    </row>
    <row r="592" spans="1:11" ht="18.75" customHeight="1">
      <c r="A592" s="35">
        <v>580</v>
      </c>
      <c r="B592" s="385"/>
      <c r="C592" s="126">
        <v>9810</v>
      </c>
      <c r="D592" s="158" t="s">
        <v>694</v>
      </c>
      <c r="E592" s="637"/>
      <c r="F592" s="637"/>
      <c r="G592" s="637"/>
      <c r="H592" s="637"/>
      <c r="I592" s="637"/>
      <c r="J592" s="7">
        <f t="shared" si="37"/>
      </c>
      <c r="K592" s="365"/>
    </row>
    <row r="593" spans="1:11" ht="18.75" customHeight="1">
      <c r="A593" s="35">
        <v>585</v>
      </c>
      <c r="B593" s="385"/>
      <c r="C593" s="132">
        <v>9820</v>
      </c>
      <c r="D593" s="133" t="s">
        <v>695</v>
      </c>
      <c r="E593" s="632"/>
      <c r="F593" s="632"/>
      <c r="G593" s="632"/>
      <c r="H593" s="632"/>
      <c r="I593" s="632"/>
      <c r="J593" s="7">
        <f t="shared" si="37"/>
      </c>
      <c r="K593" s="365"/>
    </row>
    <row r="594" spans="1:11" ht="18.75" customHeight="1">
      <c r="A594" s="35">
        <v>590</v>
      </c>
      <c r="B594" s="385"/>
      <c r="C594" s="132">
        <v>9830</v>
      </c>
      <c r="D594" s="133" t="s">
        <v>696</v>
      </c>
      <c r="E594" s="632"/>
      <c r="F594" s="632"/>
      <c r="G594" s="632"/>
      <c r="H594" s="632"/>
      <c r="I594" s="632"/>
      <c r="J594" s="7">
        <f t="shared" si="37"/>
      </c>
      <c r="K594" s="365"/>
    </row>
    <row r="595" spans="1:11" ht="18.75" customHeight="1">
      <c r="A595" s="22">
        <v>600</v>
      </c>
      <c r="B595" s="385"/>
      <c r="C595" s="138">
        <v>9850</v>
      </c>
      <c r="D595" s="154" t="s">
        <v>697</v>
      </c>
      <c r="E595" s="694"/>
      <c r="F595" s="632"/>
      <c r="G595" s="632"/>
      <c r="H595" s="694"/>
      <c r="I595" s="632"/>
      <c r="J595" s="7">
        <f t="shared" si="37"/>
      </c>
      <c r="K595" s="365"/>
    </row>
    <row r="596" spans="1:11" ht="33" customHeight="1">
      <c r="A596" s="22">
        <v>605</v>
      </c>
      <c r="B596" s="433"/>
      <c r="C596" s="434">
        <v>9890</v>
      </c>
      <c r="D596" s="435" t="s">
        <v>718</v>
      </c>
      <c r="E596" s="700">
        <v>0</v>
      </c>
      <c r="F596" s="700">
        <v>0</v>
      </c>
      <c r="G596" s="701">
        <v>0</v>
      </c>
      <c r="H596" s="701">
        <v>0</v>
      </c>
      <c r="I596" s="701">
        <v>0</v>
      </c>
      <c r="J596" s="7">
        <f t="shared" si="37"/>
      </c>
      <c r="K596" s="365"/>
    </row>
    <row r="597" spans="1:11" ht="20.25" customHeight="1" thickBot="1">
      <c r="A597" s="22">
        <v>610</v>
      </c>
      <c r="B597" s="436" t="s">
        <v>760</v>
      </c>
      <c r="C597" s="437" t="s">
        <v>629</v>
      </c>
      <c r="D597" s="690" t="s">
        <v>814</v>
      </c>
      <c r="E597" s="702">
        <f>SUM(E461,E465,E468,E471,E481,E497,E502,E503,E512,E516,E521,E478,E524,E531,E535,E536,E541,E544,E566,E586,E591)</f>
        <v>-110376</v>
      </c>
      <c r="F597" s="702">
        <f>SUM(F461,F465,F468,F471,F481,F497,F502,F503,F512,F516,F521,F478,F524,F531,F535,F536,F541,F544,F566,F586,F591)</f>
        <v>536187</v>
      </c>
      <c r="G597" s="702">
        <f>SUM(G461,G465,G468,G471,G481,G497,G502,G503,G512,G516,G521,G478,G524,G531,G535,G536,G541,G544,G566,G586,G591)</f>
        <v>0</v>
      </c>
      <c r="H597" s="702">
        <f>SUM(H461,H465,H468,H471,H481,H497,H502,H503,H512,H516,H521,H478,H524,H531,H535,H536,H541,H544,H566,H586,H591)</f>
        <v>0</v>
      </c>
      <c r="I597" s="702">
        <f>SUM(I461,I465,I468,I471,I481,I497,I502,I503,I512,I516,I521,I478,I524,I531,I535,I536,I541,I544,I566,I586,I591)</f>
        <v>0</v>
      </c>
      <c r="J597" s="7">
        <v>1</v>
      </c>
      <c r="K597" s="365"/>
    </row>
    <row r="598" spans="1:11" ht="16.5" thickTop="1">
      <c r="A598" s="22"/>
      <c r="B598" s="189"/>
      <c r="C598" s="189"/>
      <c r="D598" s="373">
        <f>+IF(+SUM(E598:I598)=0,0,"Контрола: дефицит/излишък = финансиране с обратен знак (V. + VІ. = 0)")</f>
        <v>0</v>
      </c>
      <c r="E598" s="439">
        <f>E597+E445</f>
        <v>0</v>
      </c>
      <c r="F598" s="439">
        <f>F597+F445</f>
        <v>0</v>
      </c>
      <c r="G598" s="439">
        <f>G597+G445</f>
        <v>0</v>
      </c>
      <c r="H598" s="438">
        <f>H597+H445</f>
        <v>0</v>
      </c>
      <c r="I598" s="439">
        <f>I597+I445</f>
        <v>0</v>
      </c>
      <c r="J598" s="7">
        <v>1</v>
      </c>
      <c r="K598" s="365"/>
    </row>
    <row r="599" spans="1:11" ht="15">
      <c r="A599" s="22"/>
      <c r="B599" s="293"/>
      <c r="C599" s="372"/>
      <c r="D599" s="181"/>
      <c r="E599" s="181"/>
      <c r="F599" s="189"/>
      <c r="G599" s="189"/>
      <c r="H599" s="189"/>
      <c r="I599" s="189"/>
      <c r="J599" s="7">
        <v>1</v>
      </c>
      <c r="K599" s="365"/>
    </row>
    <row r="600" spans="1:11" ht="25.5" customHeight="1">
      <c r="A600" s="22"/>
      <c r="B600" s="293"/>
      <c r="C600" s="6"/>
      <c r="D600" s="190"/>
      <c r="E600" s="57" t="s">
        <v>731</v>
      </c>
      <c r="F600" s="742" t="s">
        <v>1740</v>
      </c>
      <c r="G600" s="743"/>
      <c r="H600" s="743"/>
      <c r="I600" s="744"/>
      <c r="J600" s="7">
        <v>1</v>
      </c>
      <c r="K600" s="365"/>
    </row>
    <row r="601" spans="1:11" ht="18.75" customHeight="1">
      <c r="A601" s="22"/>
      <c r="B601" s="293"/>
      <c r="C601" s="372"/>
      <c r="D601" s="190"/>
      <c r="E601" s="372"/>
      <c r="F601" s="734" t="s">
        <v>732</v>
      </c>
      <c r="G601" s="734"/>
      <c r="H601" s="734"/>
      <c r="I601" s="734"/>
      <c r="J601" s="7">
        <v>1</v>
      </c>
      <c r="K601" s="365"/>
    </row>
    <row r="602" spans="1:11" ht="6.75" customHeight="1">
      <c r="A602" s="22"/>
      <c r="B602" s="293"/>
      <c r="C602" s="372"/>
      <c r="D602" s="190"/>
      <c r="E602" s="372"/>
      <c r="F602" s="181"/>
      <c r="G602" s="181"/>
      <c r="H602" s="181"/>
      <c r="I602" s="181"/>
      <c r="J602" s="7">
        <v>1</v>
      </c>
      <c r="K602" s="365"/>
    </row>
    <row r="603" spans="1:11" ht="25.5" customHeight="1">
      <c r="A603" s="22"/>
      <c r="B603" s="745" t="s">
        <v>733</v>
      </c>
      <c r="C603" s="746"/>
      <c r="D603" s="440" t="s">
        <v>1741</v>
      </c>
      <c r="E603" s="703" t="s">
        <v>734</v>
      </c>
      <c r="F603" s="747" t="s">
        <v>1739</v>
      </c>
      <c r="G603" s="748"/>
      <c r="H603" s="748"/>
      <c r="I603" s="749"/>
      <c r="J603" s="7">
        <v>1</v>
      </c>
      <c r="K603" s="365"/>
    </row>
    <row r="604" spans="1:11" ht="21.75" customHeight="1">
      <c r="A604" s="22"/>
      <c r="B604" s="732" t="s">
        <v>735</v>
      </c>
      <c r="C604" s="733"/>
      <c r="D604" s="441" t="s">
        <v>736</v>
      </c>
      <c r="E604" s="442"/>
      <c r="F604" s="734" t="s">
        <v>732</v>
      </c>
      <c r="G604" s="734"/>
      <c r="H604" s="734"/>
      <c r="I604" s="734"/>
      <c r="J604" s="7">
        <v>1</v>
      </c>
      <c r="K604" s="365"/>
    </row>
    <row r="605" spans="1:11" ht="24.75" customHeight="1">
      <c r="A605" s="35"/>
      <c r="B605" s="735"/>
      <c r="C605" s="736"/>
      <c r="D605" s="443" t="s">
        <v>737</v>
      </c>
      <c r="E605" s="444" t="s">
        <v>1737</v>
      </c>
      <c r="F605" s="445" t="s">
        <v>738</v>
      </c>
      <c r="G605" s="737" t="s">
        <v>1738</v>
      </c>
      <c r="H605" s="738"/>
      <c r="I605" s="739"/>
      <c r="J605" s="7">
        <v>1</v>
      </c>
      <c r="K605" s="365"/>
    </row>
    <row r="606" spans="1:238" s="9" customFormat="1" ht="6" customHeight="1">
      <c r="A606" s="58"/>
      <c r="B606" s="189"/>
      <c r="C606" s="189"/>
      <c r="D606" s="293"/>
      <c r="E606" s="189"/>
      <c r="F606" s="189"/>
      <c r="G606" s="189"/>
      <c r="H606" s="189"/>
      <c r="I606" s="189"/>
      <c r="J606" s="7">
        <v>1</v>
      </c>
      <c r="K606" s="365"/>
      <c r="L606" s="452"/>
      <c r="M606" s="452"/>
      <c r="N606" s="452"/>
      <c r="O606" s="452"/>
      <c r="P606" s="452"/>
      <c r="Q606" s="452"/>
      <c r="R606" s="452"/>
      <c r="S606" s="452"/>
      <c r="T606" s="452"/>
      <c r="U606" s="452"/>
      <c r="V606" s="452"/>
      <c r="W606" s="452"/>
      <c r="X606" s="452"/>
      <c r="Y606" s="452"/>
      <c r="Z606" s="452"/>
      <c r="AA606" s="452"/>
      <c r="AB606" s="452"/>
      <c r="AC606" s="452"/>
      <c r="AD606" s="452"/>
      <c r="AE606" s="452"/>
      <c r="AF606" s="452"/>
      <c r="AG606" s="452"/>
      <c r="AH606" s="452"/>
      <c r="AI606" s="452"/>
      <c r="AJ606" s="452"/>
      <c r="AK606" s="452"/>
      <c r="AL606" s="452"/>
      <c r="AM606" s="452"/>
      <c r="AN606" s="452"/>
      <c r="AO606" s="452"/>
      <c r="AP606" s="452"/>
      <c r="AQ606" s="452"/>
      <c r="AR606" s="452"/>
      <c r="AS606" s="452"/>
      <c r="AT606" s="452"/>
      <c r="AU606" s="452"/>
      <c r="AV606" s="452"/>
      <c r="AW606" s="452"/>
      <c r="AX606" s="452"/>
      <c r="AY606" s="452"/>
      <c r="AZ606" s="452"/>
      <c r="BA606" s="452"/>
      <c r="BB606" s="452"/>
      <c r="BC606" s="452"/>
      <c r="BD606" s="452"/>
      <c r="BE606" s="452"/>
      <c r="BF606" s="452"/>
      <c r="BG606" s="452"/>
      <c r="BH606" s="452"/>
      <c r="BI606" s="452"/>
      <c r="BJ606" s="452"/>
      <c r="BK606" s="452"/>
      <c r="BL606" s="452"/>
      <c r="BM606" s="452"/>
      <c r="BN606" s="452"/>
      <c r="BO606" s="452"/>
      <c r="BP606" s="452"/>
      <c r="BQ606" s="452"/>
      <c r="BR606" s="452"/>
      <c r="BS606" s="452"/>
      <c r="BT606" s="452"/>
      <c r="BU606" s="452"/>
      <c r="BV606" s="452"/>
      <c r="BW606" s="452"/>
      <c r="BX606" s="452"/>
      <c r="BY606" s="452"/>
      <c r="BZ606" s="452"/>
      <c r="CA606" s="452"/>
      <c r="CB606" s="452"/>
      <c r="CC606" s="452"/>
      <c r="CD606" s="452"/>
      <c r="CE606" s="452"/>
      <c r="CF606" s="452"/>
      <c r="CG606" s="452"/>
      <c r="CH606" s="452"/>
      <c r="CI606" s="452"/>
      <c r="CJ606" s="452"/>
      <c r="CK606" s="452"/>
      <c r="CL606" s="452"/>
      <c r="CM606" s="452"/>
      <c r="CN606" s="452"/>
      <c r="CO606" s="452"/>
      <c r="CP606" s="452"/>
      <c r="CQ606" s="452"/>
      <c r="CR606" s="452"/>
      <c r="CS606" s="452"/>
      <c r="CT606" s="452"/>
      <c r="CU606" s="452"/>
      <c r="CV606" s="452"/>
      <c r="CW606" s="452"/>
      <c r="CX606" s="452"/>
      <c r="CY606" s="452"/>
      <c r="CZ606" s="452"/>
      <c r="DA606" s="452"/>
      <c r="DB606" s="452"/>
      <c r="DC606" s="452"/>
      <c r="DD606" s="452"/>
      <c r="DE606" s="452"/>
      <c r="DF606" s="452"/>
      <c r="DG606" s="452"/>
      <c r="DH606" s="452"/>
      <c r="DI606" s="452"/>
      <c r="DJ606" s="452"/>
      <c r="DK606" s="452"/>
      <c r="DL606" s="452"/>
      <c r="DM606" s="452"/>
      <c r="DN606" s="452"/>
      <c r="DO606" s="452"/>
      <c r="DP606" s="452"/>
      <c r="DQ606" s="452"/>
      <c r="DR606" s="452"/>
      <c r="DS606" s="452"/>
      <c r="DT606" s="452"/>
      <c r="DU606" s="452"/>
      <c r="DV606" s="452"/>
      <c r="DW606" s="452"/>
      <c r="DX606" s="452"/>
      <c r="DY606" s="452"/>
      <c r="DZ606" s="452"/>
      <c r="EA606" s="452"/>
      <c r="EB606" s="452"/>
      <c r="EC606" s="452"/>
      <c r="ED606" s="452"/>
      <c r="EE606" s="452"/>
      <c r="EF606" s="452"/>
      <c r="EG606" s="452"/>
      <c r="EH606" s="452"/>
      <c r="EI606" s="452"/>
      <c r="EJ606" s="452"/>
      <c r="EK606" s="452"/>
      <c r="EL606" s="452"/>
      <c r="EM606" s="452"/>
      <c r="EN606" s="452"/>
      <c r="EO606" s="452"/>
      <c r="EP606" s="452"/>
      <c r="EQ606" s="452"/>
      <c r="ER606" s="452"/>
      <c r="ES606" s="452"/>
      <c r="ET606" s="452"/>
      <c r="EU606" s="452"/>
      <c r="EV606" s="452"/>
      <c r="EW606" s="452"/>
      <c r="EX606" s="452"/>
      <c r="EY606" s="452"/>
      <c r="EZ606" s="452"/>
      <c r="FA606" s="452"/>
      <c r="FB606" s="452"/>
      <c r="FC606" s="452"/>
      <c r="FD606" s="452"/>
      <c r="FE606" s="452"/>
      <c r="FF606" s="452"/>
      <c r="FG606" s="452"/>
      <c r="FH606" s="452"/>
      <c r="FI606" s="452"/>
      <c r="FJ606" s="452"/>
      <c r="FK606" s="452"/>
      <c r="FL606" s="452"/>
      <c r="FM606" s="452"/>
      <c r="FN606" s="452"/>
      <c r="FO606" s="452"/>
      <c r="FP606" s="452"/>
      <c r="FQ606" s="452"/>
      <c r="FR606" s="452"/>
      <c r="FS606" s="452"/>
      <c r="FT606" s="452"/>
      <c r="FU606" s="452"/>
      <c r="FV606" s="452"/>
      <c r="FW606" s="452"/>
      <c r="FX606" s="452"/>
      <c r="FY606" s="452"/>
      <c r="FZ606" s="452"/>
      <c r="GA606" s="452"/>
      <c r="GB606" s="452"/>
      <c r="GC606" s="452"/>
      <c r="GD606" s="452"/>
      <c r="GE606" s="452"/>
      <c r="GF606" s="452"/>
      <c r="GG606" s="452"/>
      <c r="GH606" s="452"/>
      <c r="GI606" s="452"/>
      <c r="GJ606" s="452"/>
      <c r="GK606" s="452"/>
      <c r="GL606" s="452"/>
      <c r="GM606" s="452"/>
      <c r="GN606" s="452"/>
      <c r="GO606" s="452"/>
      <c r="GP606" s="452"/>
      <c r="GQ606" s="452"/>
      <c r="GR606" s="452"/>
      <c r="GS606" s="452"/>
      <c r="GT606" s="452"/>
      <c r="GU606" s="452"/>
      <c r="GV606" s="452"/>
      <c r="GW606" s="452"/>
      <c r="GX606" s="452"/>
      <c r="GY606" s="452"/>
      <c r="GZ606" s="452"/>
      <c r="HA606" s="452"/>
      <c r="HB606" s="452"/>
      <c r="HC606" s="452"/>
      <c r="HD606" s="452"/>
      <c r="HE606" s="452"/>
      <c r="HF606" s="452"/>
      <c r="HG606" s="452"/>
      <c r="HH606" s="452"/>
      <c r="HI606" s="452"/>
      <c r="HJ606" s="452"/>
      <c r="HK606" s="452"/>
      <c r="HL606" s="452"/>
      <c r="HM606" s="452"/>
      <c r="HN606" s="452"/>
      <c r="HO606" s="452"/>
      <c r="HP606" s="452"/>
      <c r="HQ606" s="452"/>
      <c r="HR606" s="452"/>
      <c r="HS606" s="452"/>
      <c r="HT606" s="452"/>
      <c r="HU606" s="452"/>
      <c r="HV606" s="452"/>
      <c r="HW606" s="452"/>
      <c r="HX606" s="452"/>
      <c r="HY606" s="452"/>
      <c r="HZ606" s="452"/>
      <c r="IA606" s="452"/>
      <c r="IB606" s="452"/>
      <c r="IC606" s="452"/>
      <c r="ID606" s="452"/>
    </row>
    <row r="607" spans="2:11" ht="21" customHeight="1">
      <c r="B607" s="446"/>
      <c r="C607" s="446"/>
      <c r="D607" s="447"/>
      <c r="E607" s="446"/>
      <c r="F607" s="445" t="s">
        <v>739</v>
      </c>
      <c r="G607" s="737"/>
      <c r="H607" s="738"/>
      <c r="I607" s="739"/>
      <c r="J607" s="7">
        <v>1</v>
      </c>
      <c r="K607" s="365"/>
    </row>
    <row r="608" spans="2:11" ht="15">
      <c r="B608" s="448"/>
      <c r="C608" s="448"/>
      <c r="D608" s="449"/>
      <c r="E608" s="448"/>
      <c r="F608" s="448"/>
      <c r="G608" s="448"/>
      <c r="H608" s="448"/>
      <c r="I608" s="448"/>
      <c r="K608" s="2"/>
    </row>
    <row r="609" spans="2:11" ht="15">
      <c r="B609" s="100"/>
      <c r="C609" s="100"/>
      <c r="D609" s="450"/>
      <c r="E609" s="100"/>
      <c r="F609" s="100"/>
      <c r="G609" s="100"/>
      <c r="H609" s="100"/>
      <c r="I609" s="100"/>
      <c r="K609" s="2"/>
    </row>
    <row r="610" ht="15">
      <c r="K610" s="2"/>
    </row>
    <row r="611" spans="2:10" ht="15">
      <c r="B611" s="6"/>
      <c r="C611" s="6"/>
      <c r="D611" s="367"/>
      <c r="E611" s="36"/>
      <c r="F611" s="36"/>
      <c r="G611" s="36"/>
      <c r="H611" s="36"/>
      <c r="I611" s="36"/>
      <c r="J611" s="7">
        <f>(IF(OR($E611&lt;&gt;0,$F611&lt;&gt;0,$G611&lt;&gt;0,$H611&lt;&gt;0,$I611&lt;&gt;0),$J$2,""))</f>
      </c>
    </row>
    <row r="612" spans="2:10" ht="15">
      <c r="B612" s="6"/>
      <c r="C612" s="457"/>
      <c r="D612" s="458"/>
      <c r="E612" s="36"/>
      <c r="F612" s="36"/>
      <c r="G612" s="36"/>
      <c r="H612" s="36"/>
      <c r="I612" s="36"/>
      <c r="J612" s="7">
        <v>1</v>
      </c>
    </row>
    <row r="613" spans="2:10" ht="15.75">
      <c r="B613" s="798" t="str">
        <f>$B$7</f>
        <v>ПРОГНОЗА ЗА ПЕРИОДА 2023-2026 г. НА ПОСТЪПЛЕНИЯТА ОТ МЕСТНИ ПРИХОДИ  И НА РАЗХОДИТЕ ЗА МЕСТНИ ДЕЙНОСТИ</v>
      </c>
      <c r="C613" s="799"/>
      <c r="D613" s="799"/>
      <c r="E613" s="198"/>
      <c r="F613" s="194"/>
      <c r="G613" s="194"/>
      <c r="H613" s="194"/>
      <c r="I613" s="194"/>
      <c r="J613" s="7">
        <v>1</v>
      </c>
    </row>
    <row r="614" spans="2:10" ht="15.75">
      <c r="B614" s="189"/>
      <c r="C614" s="293"/>
      <c r="D614" s="300"/>
      <c r="E614" s="306" t="s">
        <v>373</v>
      </c>
      <c r="F614" s="306" t="s">
        <v>719</v>
      </c>
      <c r="G614" s="454" t="s">
        <v>858</v>
      </c>
      <c r="H614" s="455"/>
      <c r="I614" s="456"/>
      <c r="J614" s="7">
        <v>1</v>
      </c>
    </row>
    <row r="615" spans="2:10" ht="18">
      <c r="B615" s="763">
        <f>$B$9</f>
        <v>0</v>
      </c>
      <c r="C615" s="764"/>
      <c r="D615" s="765"/>
      <c r="E615" s="106">
        <f>$E$9</f>
        <v>44927</v>
      </c>
      <c r="F615" s="187">
        <f>$F$9</f>
        <v>46387</v>
      </c>
      <c r="G615" s="194"/>
      <c r="H615" s="194"/>
      <c r="I615" s="194"/>
      <c r="J615" s="7">
        <v>1</v>
      </c>
    </row>
    <row r="616" spans="2:10" ht="15">
      <c r="B616" s="188" t="str">
        <f>$B$10</f>
        <v>(наименование на разпоредителя с бюджет)</v>
      </c>
      <c r="C616" s="189"/>
      <c r="D616" s="190"/>
      <c r="E616" s="194"/>
      <c r="F616" s="194"/>
      <c r="G616" s="194"/>
      <c r="H616" s="194"/>
      <c r="I616" s="194"/>
      <c r="J616" s="7">
        <v>1</v>
      </c>
    </row>
    <row r="617" spans="2:10" ht="15">
      <c r="B617" s="188"/>
      <c r="C617" s="189"/>
      <c r="D617" s="190"/>
      <c r="E617" s="194"/>
      <c r="F617" s="194"/>
      <c r="G617" s="194"/>
      <c r="H617" s="194"/>
      <c r="I617" s="194"/>
      <c r="J617" s="7">
        <v>1</v>
      </c>
    </row>
    <row r="618" spans="2:10" ht="18">
      <c r="B618" s="800" t="str">
        <f>$B$12</f>
        <v>Николаево</v>
      </c>
      <c r="C618" s="801"/>
      <c r="D618" s="802"/>
      <c r="E618" s="309" t="s">
        <v>744</v>
      </c>
      <c r="F618" s="453" t="str">
        <f>$F$12</f>
        <v>7406</v>
      </c>
      <c r="G618" s="194"/>
      <c r="H618" s="194"/>
      <c r="I618" s="194"/>
      <c r="J618" s="7">
        <v>1</v>
      </c>
    </row>
    <row r="619" spans="2:10" ht="15.75">
      <c r="B619" s="191" t="str">
        <f>$B$13</f>
        <v>(наименование на първостепенния разпоредител с бюджет)</v>
      </c>
      <c r="C619" s="189"/>
      <c r="D619" s="190"/>
      <c r="E619" s="198"/>
      <c r="F619" s="194"/>
      <c r="G619" s="194"/>
      <c r="H619" s="194"/>
      <c r="I619" s="194"/>
      <c r="J619" s="7">
        <v>1</v>
      </c>
    </row>
    <row r="620" spans="2:10" ht="15.75">
      <c r="B620" s="193"/>
      <c r="C620" s="194"/>
      <c r="D620" s="112"/>
      <c r="E620" s="181"/>
      <c r="F620" s="181"/>
      <c r="G620" s="181"/>
      <c r="H620" s="181"/>
      <c r="I620" s="181"/>
      <c r="J620" s="7">
        <v>1</v>
      </c>
    </row>
    <row r="621" spans="2:10" ht="15.75" thickBot="1">
      <c r="B621" s="189"/>
      <c r="C621" s="293"/>
      <c r="D621" s="300"/>
      <c r="E621" s="308"/>
      <c r="F621" s="308"/>
      <c r="G621" s="308"/>
      <c r="H621" s="308"/>
      <c r="I621" s="308"/>
      <c r="J621" s="7">
        <v>1</v>
      </c>
    </row>
    <row r="622" spans="2:10" ht="17.25" thickBot="1">
      <c r="B622" s="203"/>
      <c r="C622" s="204"/>
      <c r="D622" s="205" t="s">
        <v>607</v>
      </c>
      <c r="E622" s="618" t="str">
        <f>$E$19</f>
        <v>Годишен отчет</v>
      </c>
      <c r="F622" s="619" t="str">
        <f>$F$19</f>
        <v>Разчет</v>
      </c>
      <c r="G622" s="619" t="str">
        <f>$G$19</f>
        <v>Прогноза</v>
      </c>
      <c r="H622" s="619" t="str">
        <f>$H$19</f>
        <v>Прогноза</v>
      </c>
      <c r="I622" s="619" t="str">
        <f>$I$19</f>
        <v>Прогноза</v>
      </c>
      <c r="J622" s="7">
        <v>1</v>
      </c>
    </row>
    <row r="623" spans="2:10" ht="16.5" thickBot="1">
      <c r="B623" s="206" t="s">
        <v>46</v>
      </c>
      <c r="C623" s="207" t="s">
        <v>375</v>
      </c>
      <c r="D623" s="208" t="s">
        <v>608</v>
      </c>
      <c r="E623" s="624">
        <f>$E$20</f>
        <v>2022</v>
      </c>
      <c r="F623" s="625">
        <f>$F$20</f>
        <v>2023</v>
      </c>
      <c r="G623" s="625">
        <f>$G$20</f>
        <v>2024</v>
      </c>
      <c r="H623" s="625">
        <f>$H$20</f>
        <v>2025</v>
      </c>
      <c r="I623" s="625">
        <f>$I$20</f>
        <v>2026</v>
      </c>
      <c r="J623" s="7">
        <v>1</v>
      </c>
    </row>
    <row r="624" spans="2:10" ht="18.75">
      <c r="B624" s="210"/>
      <c r="C624" s="211"/>
      <c r="D624" s="212" t="s">
        <v>631</v>
      </c>
      <c r="E624" s="626"/>
      <c r="F624" s="627"/>
      <c r="G624" s="628"/>
      <c r="H624" s="626"/>
      <c r="I624" s="627"/>
      <c r="J624" s="7">
        <v>1</v>
      </c>
    </row>
    <row r="625" spans="2:10" ht="15.75">
      <c r="B625" s="496"/>
      <c r="C625" s="615" t="e">
        <f>VLOOKUP(D625,OP_LIST2,2,FALSE)</f>
        <v>#N/A</v>
      </c>
      <c r="D625" s="502"/>
      <c r="E625" s="486"/>
      <c r="F625" s="487"/>
      <c r="G625" s="488"/>
      <c r="H625" s="486"/>
      <c r="I625" s="487"/>
      <c r="J625" s="7">
        <v>1</v>
      </c>
    </row>
    <row r="626" spans="2:10" ht="15.75">
      <c r="B626" s="499"/>
      <c r="C626" s="715">
        <f>VLOOKUP(D627,GROUPS2,2,FALSE)</f>
        <v>101</v>
      </c>
      <c r="D626" s="502" t="s">
        <v>1605</v>
      </c>
      <c r="E626" s="489"/>
      <c r="F626" s="490"/>
      <c r="G626" s="491"/>
      <c r="H626" s="489"/>
      <c r="I626" s="490"/>
      <c r="J626" s="7">
        <v>1</v>
      </c>
    </row>
    <row r="627" spans="2:10" ht="15.75">
      <c r="B627" s="495"/>
      <c r="C627" s="716">
        <f>+C626</f>
        <v>101</v>
      </c>
      <c r="D627" s="497" t="s">
        <v>1579</v>
      </c>
      <c r="E627" s="489"/>
      <c r="F627" s="490"/>
      <c r="G627" s="491"/>
      <c r="H627" s="489"/>
      <c r="I627" s="490"/>
      <c r="J627" s="7">
        <v>1</v>
      </c>
    </row>
    <row r="628" spans="2:10" ht="15">
      <c r="B628" s="500"/>
      <c r="C628" s="498"/>
      <c r="D628" s="501" t="s">
        <v>609</v>
      </c>
      <c r="E628" s="492"/>
      <c r="F628" s="493"/>
      <c r="G628" s="494"/>
      <c r="H628" s="492"/>
      <c r="I628" s="493"/>
      <c r="J628" s="7">
        <v>1</v>
      </c>
    </row>
    <row r="629" spans="2:11" ht="15.75">
      <c r="B629" s="217">
        <v>100</v>
      </c>
      <c r="C629" s="789" t="s">
        <v>632</v>
      </c>
      <c r="D629" s="803"/>
      <c r="E629" s="218">
        <f>SUM(E630:E631)</f>
        <v>130498</v>
      </c>
      <c r="F629" s="219">
        <f>SUM(F630:F631)</f>
        <v>270000</v>
      </c>
      <c r="G629" s="220">
        <f>SUM(G630:G631)</f>
        <v>270000</v>
      </c>
      <c r="H629" s="218">
        <f>SUM(H630:H631)</f>
        <v>270000</v>
      </c>
      <c r="I629" s="219">
        <f>SUM(I630:I631)</f>
        <v>270000</v>
      </c>
      <c r="J629" s="7">
        <f aca="true" t="shared" si="38" ref="J629:J692">(IF(OR($E629&lt;&gt;0,$F629&lt;&gt;0,$G629&lt;&gt;0,$H629&lt;&gt;0,$I629&lt;&gt;0),$J$2,""))</f>
        <v>1</v>
      </c>
      <c r="K629" s="12"/>
    </row>
    <row r="630" spans="2:11" ht="15.75">
      <c r="B630" s="222"/>
      <c r="C630" s="223">
        <v>101</v>
      </c>
      <c r="D630" s="224" t="s">
        <v>633</v>
      </c>
      <c r="E630" s="128">
        <v>130498</v>
      </c>
      <c r="F630" s="129">
        <v>270000</v>
      </c>
      <c r="G630" s="129">
        <v>270000</v>
      </c>
      <c r="H630" s="129">
        <v>270000</v>
      </c>
      <c r="I630" s="129">
        <v>270000</v>
      </c>
      <c r="J630" s="7">
        <f t="shared" si="38"/>
        <v>1</v>
      </c>
      <c r="K630" s="12"/>
    </row>
    <row r="631" spans="1:11" ht="15.75">
      <c r="A631" s="10"/>
      <c r="B631" s="222"/>
      <c r="C631" s="225">
        <v>102</v>
      </c>
      <c r="D631" s="226" t="s">
        <v>634</v>
      </c>
      <c r="E631" s="145"/>
      <c r="F631" s="146"/>
      <c r="G631" s="467"/>
      <c r="H631" s="145"/>
      <c r="I631" s="146"/>
      <c r="J631" s="7">
        <f t="shared" si="38"/>
      </c>
      <c r="K631" s="12"/>
    </row>
    <row r="632" spans="1:11" ht="15.75">
      <c r="A632" s="10"/>
      <c r="B632" s="217">
        <v>200</v>
      </c>
      <c r="C632" s="787" t="s">
        <v>635</v>
      </c>
      <c r="D632" s="804"/>
      <c r="E632" s="218">
        <f>SUM(E633:E637)</f>
        <v>16890</v>
      </c>
      <c r="F632" s="219">
        <f>SUM(F633:F637)</f>
        <v>15000</v>
      </c>
      <c r="G632" s="220">
        <f>SUM(G633:G637)</f>
        <v>15000</v>
      </c>
      <c r="H632" s="218">
        <f>SUM(H633:H637)</f>
        <v>15000</v>
      </c>
      <c r="I632" s="219">
        <f>SUM(I633:I637)</f>
        <v>15000</v>
      </c>
      <c r="J632" s="7">
        <f t="shared" si="38"/>
        <v>1</v>
      </c>
      <c r="K632" s="12"/>
    </row>
    <row r="633" spans="1:11" ht="15.75">
      <c r="A633" s="10"/>
      <c r="B633" s="227"/>
      <c r="C633" s="223">
        <v>201</v>
      </c>
      <c r="D633" s="224" t="s">
        <v>636</v>
      </c>
      <c r="E633" s="128"/>
      <c r="F633" s="129"/>
      <c r="G633" s="461"/>
      <c r="H633" s="128"/>
      <c r="I633" s="129"/>
      <c r="J633" s="7">
        <f t="shared" si="38"/>
      </c>
      <c r="K633" s="12"/>
    </row>
    <row r="634" spans="1:11" ht="15.75">
      <c r="A634" s="10"/>
      <c r="B634" s="228"/>
      <c r="C634" s="229">
        <v>202</v>
      </c>
      <c r="D634" s="230" t="s">
        <v>637</v>
      </c>
      <c r="E634" s="134">
        <v>16890</v>
      </c>
      <c r="F634" s="135">
        <v>15000</v>
      </c>
      <c r="G634" s="135">
        <v>15000</v>
      </c>
      <c r="H634" s="135">
        <v>15000</v>
      </c>
      <c r="I634" s="135">
        <v>15000</v>
      </c>
      <c r="J634" s="7">
        <f t="shared" si="38"/>
        <v>1</v>
      </c>
      <c r="K634" s="12"/>
    </row>
    <row r="635" spans="1:11" ht="31.5">
      <c r="A635" s="10"/>
      <c r="B635" s="231"/>
      <c r="C635" s="229">
        <v>205</v>
      </c>
      <c r="D635" s="230" t="s">
        <v>495</v>
      </c>
      <c r="E635" s="134"/>
      <c r="F635" s="135"/>
      <c r="G635" s="466"/>
      <c r="H635" s="134"/>
      <c r="I635" s="135"/>
      <c r="J635" s="7">
        <f t="shared" si="38"/>
      </c>
      <c r="K635" s="12"/>
    </row>
    <row r="636" spans="1:11" ht="15.75">
      <c r="A636" s="10"/>
      <c r="B636" s="231"/>
      <c r="C636" s="229">
        <v>208</v>
      </c>
      <c r="D636" s="232" t="s">
        <v>496</v>
      </c>
      <c r="E636" s="134"/>
      <c r="F636" s="135"/>
      <c r="G636" s="466"/>
      <c r="H636" s="134"/>
      <c r="I636" s="135"/>
      <c r="J636" s="7">
        <f t="shared" si="38"/>
      </c>
      <c r="K636" s="12"/>
    </row>
    <row r="637" spans="1:11" ht="15.75">
      <c r="A637" s="10"/>
      <c r="B637" s="227"/>
      <c r="C637" s="225">
        <v>209</v>
      </c>
      <c r="D637" s="233" t="s">
        <v>497</v>
      </c>
      <c r="E637" s="145"/>
      <c r="F637" s="146"/>
      <c r="G637" s="467"/>
      <c r="H637" s="145"/>
      <c r="I637" s="146"/>
      <c r="J637" s="7">
        <f t="shared" si="38"/>
      </c>
      <c r="K637" s="12"/>
    </row>
    <row r="638" spans="1:11" ht="15.75">
      <c r="A638" s="10"/>
      <c r="B638" s="217">
        <v>500</v>
      </c>
      <c r="C638" s="788" t="s">
        <v>154</v>
      </c>
      <c r="D638" s="805"/>
      <c r="E638" s="218">
        <f>SUM(E639:E645)</f>
        <v>25452</v>
      </c>
      <c r="F638" s="219">
        <f>SUM(F639:F645)</f>
        <v>53816</v>
      </c>
      <c r="G638" s="220">
        <f>SUM(G639:G645)</f>
        <v>53816</v>
      </c>
      <c r="H638" s="218">
        <f>SUM(H639:H645)</f>
        <v>53816</v>
      </c>
      <c r="I638" s="219">
        <f>SUM(I639:I645)</f>
        <v>53816</v>
      </c>
      <c r="J638" s="7">
        <f t="shared" si="38"/>
        <v>1</v>
      </c>
      <c r="K638" s="12"/>
    </row>
    <row r="639" spans="1:11" ht="31.5">
      <c r="A639" s="10"/>
      <c r="B639" s="227"/>
      <c r="C639" s="234">
        <v>551</v>
      </c>
      <c r="D639" s="235" t="s">
        <v>155</v>
      </c>
      <c r="E639" s="128">
        <v>17079</v>
      </c>
      <c r="F639" s="129">
        <v>32536</v>
      </c>
      <c r="G639" s="129">
        <v>32536</v>
      </c>
      <c r="H639" s="129">
        <v>32536</v>
      </c>
      <c r="I639" s="129">
        <v>32536</v>
      </c>
      <c r="J639" s="7">
        <f t="shared" si="38"/>
        <v>1</v>
      </c>
      <c r="K639" s="12"/>
    </row>
    <row r="640" spans="1:11" ht="15.75">
      <c r="A640" s="10"/>
      <c r="B640" s="227"/>
      <c r="C640" s="236">
        <v>552</v>
      </c>
      <c r="D640" s="237" t="s">
        <v>762</v>
      </c>
      <c r="E640" s="134"/>
      <c r="F640" s="135"/>
      <c r="G640" s="466"/>
      <c r="H640" s="134"/>
      <c r="I640" s="135"/>
      <c r="J640" s="7">
        <f t="shared" si="38"/>
      </c>
      <c r="K640" s="12"/>
    </row>
    <row r="641" spans="1:11" ht="15.75">
      <c r="A641" s="10"/>
      <c r="B641" s="238"/>
      <c r="C641" s="236">
        <v>558</v>
      </c>
      <c r="D641" s="239" t="s">
        <v>726</v>
      </c>
      <c r="E641" s="350">
        <v>0</v>
      </c>
      <c r="F641" s="351">
        <v>0</v>
      </c>
      <c r="G641" s="136">
        <v>0</v>
      </c>
      <c r="H641" s="350">
        <v>0</v>
      </c>
      <c r="I641" s="351">
        <v>0</v>
      </c>
      <c r="J641" s="7">
        <f t="shared" si="38"/>
      </c>
      <c r="K641" s="12"/>
    </row>
    <row r="642" spans="1:11" ht="15.75">
      <c r="A642" s="10"/>
      <c r="B642" s="238"/>
      <c r="C642" s="236">
        <v>560</v>
      </c>
      <c r="D642" s="239" t="s">
        <v>156</v>
      </c>
      <c r="E642" s="134">
        <v>6386</v>
      </c>
      <c r="F642" s="135">
        <v>13440</v>
      </c>
      <c r="G642" s="135">
        <v>13440</v>
      </c>
      <c r="H642" s="135">
        <v>13440</v>
      </c>
      <c r="I642" s="135">
        <v>13440</v>
      </c>
      <c r="J642" s="7">
        <f t="shared" si="38"/>
        <v>1</v>
      </c>
      <c r="K642" s="12"/>
    </row>
    <row r="643" spans="1:11" ht="15.75">
      <c r="A643" s="10"/>
      <c r="B643" s="238"/>
      <c r="C643" s="236">
        <v>580</v>
      </c>
      <c r="D643" s="237" t="s">
        <v>157</v>
      </c>
      <c r="E643" s="134">
        <v>1987</v>
      </c>
      <c r="F643" s="135">
        <v>7840</v>
      </c>
      <c r="G643" s="135">
        <v>7840</v>
      </c>
      <c r="H643" s="135">
        <v>7840</v>
      </c>
      <c r="I643" s="135">
        <v>7840</v>
      </c>
      <c r="J643" s="7">
        <f t="shared" si="38"/>
        <v>1</v>
      </c>
      <c r="K643" s="12"/>
    </row>
    <row r="644" spans="1:11" ht="30">
      <c r="A644" s="10"/>
      <c r="B644" s="227"/>
      <c r="C644" s="236">
        <v>588</v>
      </c>
      <c r="D644" s="237" t="s">
        <v>728</v>
      </c>
      <c r="E644" s="350">
        <v>0</v>
      </c>
      <c r="F644" s="351">
        <v>0</v>
      </c>
      <c r="G644" s="136">
        <v>0</v>
      </c>
      <c r="H644" s="350">
        <v>0</v>
      </c>
      <c r="I644" s="351">
        <v>0</v>
      </c>
      <c r="J644" s="7">
        <f t="shared" si="38"/>
      </c>
      <c r="K644" s="12"/>
    </row>
    <row r="645" spans="1:11" ht="31.5">
      <c r="A645" s="10"/>
      <c r="B645" s="227"/>
      <c r="C645" s="240">
        <v>590</v>
      </c>
      <c r="D645" s="241" t="s">
        <v>158</v>
      </c>
      <c r="E645" s="145"/>
      <c r="F645" s="146"/>
      <c r="G645" s="467"/>
      <c r="H645" s="145"/>
      <c r="I645" s="146"/>
      <c r="J645" s="7">
        <f t="shared" si="38"/>
      </c>
      <c r="K645" s="12"/>
    </row>
    <row r="646" spans="1:11" ht="15.75">
      <c r="A646" s="21">
        <v>5</v>
      </c>
      <c r="B646" s="217">
        <v>800</v>
      </c>
      <c r="C646" s="786" t="s">
        <v>159</v>
      </c>
      <c r="D646" s="806"/>
      <c r="E646" s="468"/>
      <c r="F646" s="469"/>
      <c r="G646" s="470"/>
      <c r="H646" s="468"/>
      <c r="I646" s="469"/>
      <c r="J646" s="7">
        <f t="shared" si="38"/>
      </c>
      <c r="K646" s="12"/>
    </row>
    <row r="647" spans="1:11" ht="15.75">
      <c r="A647" s="22">
        <v>10</v>
      </c>
      <c r="B647" s="217">
        <v>1000</v>
      </c>
      <c r="C647" s="787" t="s">
        <v>160</v>
      </c>
      <c r="D647" s="804"/>
      <c r="E647" s="218">
        <f>SUM(E648:E664)</f>
        <v>396496</v>
      </c>
      <c r="F647" s="219">
        <f>SUM(F648:F664)</f>
        <v>465000</v>
      </c>
      <c r="G647" s="220">
        <f>SUM(G648:G664)</f>
        <v>355000</v>
      </c>
      <c r="H647" s="218">
        <f>SUM(H648:H664)</f>
        <v>355000</v>
      </c>
      <c r="I647" s="219">
        <f>SUM(I648:I664)</f>
        <v>355000</v>
      </c>
      <c r="J647" s="7">
        <f t="shared" si="38"/>
        <v>1</v>
      </c>
      <c r="K647" s="12"/>
    </row>
    <row r="648" spans="1:11" ht="15.75">
      <c r="A648" s="22">
        <v>15</v>
      </c>
      <c r="B648" s="228"/>
      <c r="C648" s="223">
        <v>1011</v>
      </c>
      <c r="D648" s="242" t="s">
        <v>161</v>
      </c>
      <c r="E648" s="128">
        <v>3877</v>
      </c>
      <c r="F648" s="129">
        <v>6000</v>
      </c>
      <c r="G648" s="129">
        <v>6000</v>
      </c>
      <c r="H648" s="129">
        <v>6000</v>
      </c>
      <c r="I648" s="129">
        <v>6000</v>
      </c>
      <c r="J648" s="7">
        <f t="shared" si="38"/>
        <v>1</v>
      </c>
      <c r="K648" s="12"/>
    </row>
    <row r="649" spans="1:11" ht="15.75">
      <c r="A649" s="21">
        <v>35</v>
      </c>
      <c r="B649" s="228"/>
      <c r="C649" s="229">
        <v>1012</v>
      </c>
      <c r="D649" s="230" t="s">
        <v>162</v>
      </c>
      <c r="E649" s="134">
        <v>0</v>
      </c>
      <c r="F649" s="135"/>
      <c r="G649" s="466"/>
      <c r="H649" s="134"/>
      <c r="I649" s="135"/>
      <c r="J649" s="7">
        <f t="shared" si="38"/>
      </c>
      <c r="K649" s="12"/>
    </row>
    <row r="650" spans="1:11" ht="15.75">
      <c r="A650" s="22">
        <v>40</v>
      </c>
      <c r="B650" s="228"/>
      <c r="C650" s="229">
        <v>1013</v>
      </c>
      <c r="D650" s="230" t="s">
        <v>163</v>
      </c>
      <c r="E650" s="134">
        <v>9907</v>
      </c>
      <c r="F650" s="135">
        <v>2000</v>
      </c>
      <c r="G650" s="135">
        <v>2000</v>
      </c>
      <c r="H650" s="135">
        <v>2000</v>
      </c>
      <c r="I650" s="135">
        <v>2000</v>
      </c>
      <c r="J650" s="7">
        <f t="shared" si="38"/>
        <v>1</v>
      </c>
      <c r="K650" s="12"/>
    </row>
    <row r="651" spans="1:11" ht="15.75">
      <c r="A651" s="22">
        <v>45</v>
      </c>
      <c r="B651" s="228"/>
      <c r="C651" s="229">
        <v>1014</v>
      </c>
      <c r="D651" s="230" t="s">
        <v>164</v>
      </c>
      <c r="E651" s="134">
        <v>0</v>
      </c>
      <c r="F651" s="135"/>
      <c r="G651" s="466"/>
      <c r="H651" s="134"/>
      <c r="I651" s="135"/>
      <c r="J651" s="7">
        <f t="shared" si="38"/>
      </c>
      <c r="K651" s="12"/>
    </row>
    <row r="652" spans="1:11" ht="15.75">
      <c r="A652" s="22">
        <v>50</v>
      </c>
      <c r="B652" s="228"/>
      <c r="C652" s="229">
        <v>1015</v>
      </c>
      <c r="D652" s="230" t="s">
        <v>165</v>
      </c>
      <c r="E652" s="134">
        <v>47549</v>
      </c>
      <c r="F652" s="135">
        <v>60000</v>
      </c>
      <c r="G652" s="135">
        <v>60000</v>
      </c>
      <c r="H652" s="135">
        <v>60000</v>
      </c>
      <c r="I652" s="135">
        <v>60000</v>
      </c>
      <c r="J652" s="7">
        <f t="shared" si="38"/>
        <v>1</v>
      </c>
      <c r="K652" s="12"/>
    </row>
    <row r="653" spans="1:11" ht="15.75">
      <c r="A653" s="22">
        <v>55</v>
      </c>
      <c r="B653" s="228"/>
      <c r="C653" s="243">
        <v>1016</v>
      </c>
      <c r="D653" s="244" t="s">
        <v>166</v>
      </c>
      <c r="E653" s="140">
        <v>45534</v>
      </c>
      <c r="F653" s="141">
        <v>65000</v>
      </c>
      <c r="G653" s="141">
        <v>65000</v>
      </c>
      <c r="H653" s="141">
        <v>65000</v>
      </c>
      <c r="I653" s="141">
        <v>65000</v>
      </c>
      <c r="J653" s="7">
        <f t="shared" si="38"/>
        <v>1</v>
      </c>
      <c r="K653" s="12"/>
    </row>
    <row r="654" spans="1:11" ht="15.75">
      <c r="A654" s="22">
        <v>60</v>
      </c>
      <c r="B654" s="222"/>
      <c r="C654" s="245">
        <v>1020</v>
      </c>
      <c r="D654" s="246" t="s">
        <v>167</v>
      </c>
      <c r="E654" s="329">
        <v>274804</v>
      </c>
      <c r="F654" s="330">
        <v>310000</v>
      </c>
      <c r="G654" s="330">
        <v>200000</v>
      </c>
      <c r="H654" s="330">
        <v>200000</v>
      </c>
      <c r="I654" s="330">
        <v>200000</v>
      </c>
      <c r="J654" s="7">
        <f t="shared" si="38"/>
        <v>1</v>
      </c>
      <c r="K654" s="12"/>
    </row>
    <row r="655" spans="1:11" ht="15.75">
      <c r="A655" s="21">
        <v>65</v>
      </c>
      <c r="B655" s="228"/>
      <c r="C655" s="247">
        <v>1030</v>
      </c>
      <c r="D655" s="248" t="s">
        <v>168</v>
      </c>
      <c r="E655" s="325"/>
      <c r="F655" s="326"/>
      <c r="G655" s="471"/>
      <c r="H655" s="325"/>
      <c r="I655" s="326"/>
      <c r="J655" s="7">
        <f t="shared" si="38"/>
      </c>
      <c r="K655" s="12"/>
    </row>
    <row r="656" spans="1:11" ht="15.75">
      <c r="A656" s="22">
        <v>70</v>
      </c>
      <c r="B656" s="228"/>
      <c r="C656" s="245">
        <v>1051</v>
      </c>
      <c r="D656" s="250" t="s">
        <v>169</v>
      </c>
      <c r="E656" s="329">
        <v>2913</v>
      </c>
      <c r="F656" s="330">
        <v>2000</v>
      </c>
      <c r="G656" s="330">
        <v>2000</v>
      </c>
      <c r="H656" s="330">
        <v>2000</v>
      </c>
      <c r="I656" s="330">
        <v>2000</v>
      </c>
      <c r="J656" s="7">
        <f t="shared" si="38"/>
        <v>1</v>
      </c>
      <c r="K656" s="12"/>
    </row>
    <row r="657" spans="1:11" ht="15.75">
      <c r="A657" s="22">
        <v>75</v>
      </c>
      <c r="B657" s="228"/>
      <c r="C657" s="229">
        <v>1052</v>
      </c>
      <c r="D657" s="230" t="s">
        <v>170</v>
      </c>
      <c r="E657" s="134"/>
      <c r="F657" s="135"/>
      <c r="G657" s="466"/>
      <c r="H657" s="134"/>
      <c r="I657" s="135"/>
      <c r="J657" s="7">
        <f t="shared" si="38"/>
      </c>
      <c r="K657" s="12"/>
    </row>
    <row r="658" spans="1:11" ht="15.75">
      <c r="A658" s="22">
        <v>80</v>
      </c>
      <c r="B658" s="228"/>
      <c r="C658" s="247">
        <v>1053</v>
      </c>
      <c r="D658" s="248" t="s">
        <v>729</v>
      </c>
      <c r="E658" s="325"/>
      <c r="F658" s="326"/>
      <c r="G658" s="471"/>
      <c r="H658" s="325"/>
      <c r="I658" s="326"/>
      <c r="J658" s="7">
        <f t="shared" si="38"/>
      </c>
      <c r="K658" s="12"/>
    </row>
    <row r="659" spans="1:11" ht="15.75">
      <c r="A659" s="22">
        <v>80</v>
      </c>
      <c r="B659" s="228"/>
      <c r="C659" s="245">
        <v>1062</v>
      </c>
      <c r="D659" s="246" t="s">
        <v>171</v>
      </c>
      <c r="E659" s="329">
        <v>3944</v>
      </c>
      <c r="F659" s="330">
        <v>6500</v>
      </c>
      <c r="G659" s="330">
        <v>6500</v>
      </c>
      <c r="H659" s="330">
        <v>6500</v>
      </c>
      <c r="I659" s="330">
        <v>6500</v>
      </c>
      <c r="J659" s="7">
        <f t="shared" si="38"/>
        <v>1</v>
      </c>
      <c r="K659" s="12"/>
    </row>
    <row r="660" spans="1:11" ht="15.75">
      <c r="A660" s="22">
        <v>85</v>
      </c>
      <c r="B660" s="228"/>
      <c r="C660" s="247">
        <v>1063</v>
      </c>
      <c r="D660" s="251" t="s">
        <v>688</v>
      </c>
      <c r="E660" s="325"/>
      <c r="F660" s="326"/>
      <c r="G660" s="471"/>
      <c r="H660" s="325"/>
      <c r="I660" s="326"/>
      <c r="J660" s="7">
        <f t="shared" si="38"/>
      </c>
      <c r="K660" s="12"/>
    </row>
    <row r="661" spans="1:11" ht="15.75">
      <c r="A661" s="22">
        <v>90</v>
      </c>
      <c r="B661" s="228"/>
      <c r="C661" s="252">
        <v>1069</v>
      </c>
      <c r="D661" s="253" t="s">
        <v>172</v>
      </c>
      <c r="E661" s="395">
        <v>1219</v>
      </c>
      <c r="F661" s="396">
        <v>1500</v>
      </c>
      <c r="G661" s="396">
        <v>1500</v>
      </c>
      <c r="H661" s="396">
        <v>1500</v>
      </c>
      <c r="I661" s="396">
        <v>1500</v>
      </c>
      <c r="J661" s="7">
        <f t="shared" si="38"/>
        <v>1</v>
      </c>
      <c r="K661" s="12"/>
    </row>
    <row r="662" spans="1:11" ht="15.75">
      <c r="A662" s="22">
        <v>90</v>
      </c>
      <c r="B662" s="222"/>
      <c r="C662" s="245">
        <v>1091</v>
      </c>
      <c r="D662" s="250" t="s">
        <v>763</v>
      </c>
      <c r="E662" s="329"/>
      <c r="F662" s="330"/>
      <c r="G662" s="474"/>
      <c r="H662" s="329"/>
      <c r="I662" s="330"/>
      <c r="J662" s="7">
        <f t="shared" si="38"/>
      </c>
      <c r="K662" s="12"/>
    </row>
    <row r="663" spans="1:11" ht="15.75">
      <c r="A663" s="21">
        <v>115</v>
      </c>
      <c r="B663" s="228"/>
      <c r="C663" s="229">
        <v>1092</v>
      </c>
      <c r="D663" s="230" t="s">
        <v>264</v>
      </c>
      <c r="E663" s="134"/>
      <c r="F663" s="135"/>
      <c r="G663" s="466"/>
      <c r="H663" s="134"/>
      <c r="I663" s="135"/>
      <c r="J663" s="7">
        <f t="shared" si="38"/>
      </c>
      <c r="K663" s="12"/>
    </row>
    <row r="664" spans="1:11" ht="15.75">
      <c r="A664" s="21">
        <v>125</v>
      </c>
      <c r="B664" s="228"/>
      <c r="C664" s="225">
        <v>1098</v>
      </c>
      <c r="D664" s="254" t="s">
        <v>173</v>
      </c>
      <c r="E664" s="145">
        <v>6749</v>
      </c>
      <c r="F664" s="146">
        <v>12000</v>
      </c>
      <c r="G664" s="146">
        <v>12000</v>
      </c>
      <c r="H664" s="146">
        <v>12000</v>
      </c>
      <c r="I664" s="146">
        <v>12000</v>
      </c>
      <c r="J664" s="7">
        <f t="shared" si="38"/>
        <v>1</v>
      </c>
      <c r="K664" s="12"/>
    </row>
    <row r="665" spans="1:11" ht="15.75">
      <c r="A665" s="22">
        <v>130</v>
      </c>
      <c r="B665" s="217">
        <v>1900</v>
      </c>
      <c r="C665" s="784" t="s">
        <v>231</v>
      </c>
      <c r="D665" s="807"/>
      <c r="E665" s="218">
        <f>SUM(E666:E668)</f>
        <v>12179</v>
      </c>
      <c r="F665" s="219">
        <f>SUM(F666:F668)</f>
        <v>14500</v>
      </c>
      <c r="G665" s="220">
        <f>SUM(G666:G668)</f>
        <v>14500</v>
      </c>
      <c r="H665" s="218">
        <f>SUM(H666:H668)</f>
        <v>14500</v>
      </c>
      <c r="I665" s="219">
        <f>SUM(I666:I668)</f>
        <v>14500</v>
      </c>
      <c r="J665" s="7">
        <f t="shared" si="38"/>
        <v>1</v>
      </c>
      <c r="K665" s="12"/>
    </row>
    <row r="666" spans="1:11" ht="31.5">
      <c r="A666" s="22">
        <v>135</v>
      </c>
      <c r="B666" s="228"/>
      <c r="C666" s="223">
        <v>1901</v>
      </c>
      <c r="D666" s="255" t="s">
        <v>764</v>
      </c>
      <c r="E666" s="128">
        <v>1959</v>
      </c>
      <c r="F666" s="129">
        <v>2500</v>
      </c>
      <c r="G666" s="129">
        <v>2500</v>
      </c>
      <c r="H666" s="129">
        <v>2500</v>
      </c>
      <c r="I666" s="129">
        <v>2500</v>
      </c>
      <c r="J666" s="7">
        <f t="shared" si="38"/>
        <v>1</v>
      </c>
      <c r="K666" s="12"/>
    </row>
    <row r="667" spans="1:11" ht="31.5">
      <c r="A667" s="22">
        <v>140</v>
      </c>
      <c r="B667" s="256"/>
      <c r="C667" s="229">
        <v>1981</v>
      </c>
      <c r="D667" s="257" t="s">
        <v>765</v>
      </c>
      <c r="E667" s="134">
        <v>10220</v>
      </c>
      <c r="F667" s="135">
        <v>12000</v>
      </c>
      <c r="G667" s="135">
        <v>12000</v>
      </c>
      <c r="H667" s="135">
        <v>12000</v>
      </c>
      <c r="I667" s="135">
        <v>12000</v>
      </c>
      <c r="J667" s="7">
        <f t="shared" si="38"/>
        <v>1</v>
      </c>
      <c r="K667" s="12"/>
    </row>
    <row r="668" spans="1:11" ht="31.5">
      <c r="A668" s="22">
        <v>145</v>
      </c>
      <c r="B668" s="228"/>
      <c r="C668" s="225">
        <v>1991</v>
      </c>
      <c r="D668" s="258" t="s">
        <v>766</v>
      </c>
      <c r="E668" s="145"/>
      <c r="F668" s="146"/>
      <c r="G668" s="467"/>
      <c r="H668" s="145"/>
      <c r="I668" s="146"/>
      <c r="J668" s="7">
        <f t="shared" si="38"/>
      </c>
      <c r="K668" s="12"/>
    </row>
    <row r="669" spans="1:11" ht="15.75">
      <c r="A669" s="22">
        <v>150</v>
      </c>
      <c r="B669" s="217">
        <v>2100</v>
      </c>
      <c r="C669" s="784" t="s">
        <v>612</v>
      </c>
      <c r="D669" s="807"/>
      <c r="E669" s="218">
        <f>SUM(E670:E674)</f>
        <v>0</v>
      </c>
      <c r="F669" s="219">
        <f>SUM(F670:F674)</f>
        <v>0</v>
      </c>
      <c r="G669" s="220">
        <f>SUM(G670:G674)</f>
        <v>0</v>
      </c>
      <c r="H669" s="218">
        <f>SUM(H670:H674)</f>
        <v>0</v>
      </c>
      <c r="I669" s="219">
        <f>SUM(I670:I674)</f>
        <v>0</v>
      </c>
      <c r="J669" s="7">
        <f t="shared" si="38"/>
      </c>
      <c r="K669" s="12"/>
    </row>
    <row r="670" spans="1:11" ht="15.75">
      <c r="A670" s="22">
        <v>155</v>
      </c>
      <c r="B670" s="228"/>
      <c r="C670" s="223">
        <v>2110</v>
      </c>
      <c r="D670" s="259" t="s">
        <v>174</v>
      </c>
      <c r="E670" s="128"/>
      <c r="F670" s="129"/>
      <c r="G670" s="461"/>
      <c r="H670" s="128"/>
      <c r="I670" s="129"/>
      <c r="J670" s="7">
        <f t="shared" si="38"/>
      </c>
      <c r="K670" s="12"/>
    </row>
    <row r="671" spans="1:11" ht="15.75">
      <c r="A671" s="22">
        <v>160</v>
      </c>
      <c r="B671" s="256"/>
      <c r="C671" s="229">
        <v>2120</v>
      </c>
      <c r="D671" s="232" t="s">
        <v>175</v>
      </c>
      <c r="E671" s="134"/>
      <c r="F671" s="135"/>
      <c r="G671" s="466"/>
      <c r="H671" s="134"/>
      <c r="I671" s="135"/>
      <c r="J671" s="7">
        <f t="shared" si="38"/>
      </c>
      <c r="K671" s="12"/>
    </row>
    <row r="672" spans="1:11" ht="15.75">
      <c r="A672" s="22">
        <v>165</v>
      </c>
      <c r="B672" s="256"/>
      <c r="C672" s="229">
        <v>2125</v>
      </c>
      <c r="D672" s="232" t="s">
        <v>176</v>
      </c>
      <c r="E672" s="350">
        <v>0</v>
      </c>
      <c r="F672" s="351">
        <v>0</v>
      </c>
      <c r="G672" s="136">
        <v>0</v>
      </c>
      <c r="H672" s="350">
        <v>0</v>
      </c>
      <c r="I672" s="351">
        <v>0</v>
      </c>
      <c r="J672" s="7">
        <f t="shared" si="38"/>
      </c>
      <c r="K672" s="12"/>
    </row>
    <row r="673" spans="1:11" ht="15.75">
      <c r="A673" s="22">
        <v>175</v>
      </c>
      <c r="B673" s="227"/>
      <c r="C673" s="229">
        <v>2140</v>
      </c>
      <c r="D673" s="232" t="s">
        <v>177</v>
      </c>
      <c r="E673" s="350">
        <v>0</v>
      </c>
      <c r="F673" s="351">
        <v>0</v>
      </c>
      <c r="G673" s="136">
        <v>0</v>
      </c>
      <c r="H673" s="350">
        <v>0</v>
      </c>
      <c r="I673" s="351">
        <v>0</v>
      </c>
      <c r="J673" s="7">
        <f t="shared" si="38"/>
      </c>
      <c r="K673" s="12"/>
    </row>
    <row r="674" spans="1:11" ht="15.75">
      <c r="A674" s="22">
        <v>180</v>
      </c>
      <c r="B674" s="228"/>
      <c r="C674" s="225">
        <v>2190</v>
      </c>
      <c r="D674" s="260" t="s">
        <v>178</v>
      </c>
      <c r="E674" s="145"/>
      <c r="F674" s="146"/>
      <c r="G674" s="467"/>
      <c r="H674" s="145"/>
      <c r="I674" s="146"/>
      <c r="J674" s="7">
        <f t="shared" si="38"/>
      </c>
      <c r="K674" s="12"/>
    </row>
    <row r="675" spans="1:11" ht="15.75">
      <c r="A675" s="22">
        <v>185</v>
      </c>
      <c r="B675" s="217">
        <v>2200</v>
      </c>
      <c r="C675" s="784" t="s">
        <v>179</v>
      </c>
      <c r="D675" s="807"/>
      <c r="E675" s="218">
        <f>SUM(E676:E677)</f>
        <v>0</v>
      </c>
      <c r="F675" s="219">
        <f>SUM(F676:F677)</f>
        <v>0</v>
      </c>
      <c r="G675" s="220">
        <f>SUM(G676:G677)</f>
        <v>0</v>
      </c>
      <c r="H675" s="218">
        <f>SUM(H676:H677)</f>
        <v>0</v>
      </c>
      <c r="I675" s="219">
        <f>SUM(I676:I677)</f>
        <v>0</v>
      </c>
      <c r="J675" s="7">
        <f t="shared" si="38"/>
      </c>
      <c r="K675" s="12"/>
    </row>
    <row r="676" spans="1:11" ht="15.75">
      <c r="A676" s="22">
        <v>190</v>
      </c>
      <c r="B676" s="228"/>
      <c r="C676" s="223">
        <v>2221</v>
      </c>
      <c r="D676" s="224" t="s">
        <v>265</v>
      </c>
      <c r="E676" s="128"/>
      <c r="F676" s="129"/>
      <c r="G676" s="461"/>
      <c r="H676" s="128"/>
      <c r="I676" s="129"/>
      <c r="J676" s="7">
        <f t="shared" si="38"/>
      </c>
      <c r="K676" s="12"/>
    </row>
    <row r="677" spans="1:11" ht="15.75">
      <c r="A677" s="22">
        <v>200</v>
      </c>
      <c r="B677" s="228"/>
      <c r="C677" s="225">
        <v>2224</v>
      </c>
      <c r="D677" s="226" t="s">
        <v>180</v>
      </c>
      <c r="E677" s="145"/>
      <c r="F677" s="146"/>
      <c r="G677" s="467"/>
      <c r="H677" s="145"/>
      <c r="I677" s="146"/>
      <c r="J677" s="7">
        <f t="shared" si="38"/>
      </c>
      <c r="K677" s="12"/>
    </row>
    <row r="678" spans="1:11" ht="15.75">
      <c r="A678" s="22">
        <v>200</v>
      </c>
      <c r="B678" s="217">
        <v>2500</v>
      </c>
      <c r="C678" s="784" t="s">
        <v>181</v>
      </c>
      <c r="D678" s="807"/>
      <c r="E678" s="468"/>
      <c r="F678" s="469"/>
      <c r="G678" s="470"/>
      <c r="H678" s="468"/>
      <c r="I678" s="469"/>
      <c r="J678" s="7">
        <f t="shared" si="38"/>
      </c>
      <c r="K678" s="12"/>
    </row>
    <row r="679" spans="1:11" ht="15.75">
      <c r="A679" s="22">
        <v>205</v>
      </c>
      <c r="B679" s="217">
        <v>2600</v>
      </c>
      <c r="C679" s="785" t="s">
        <v>182</v>
      </c>
      <c r="D679" s="808"/>
      <c r="E679" s="468"/>
      <c r="F679" s="469"/>
      <c r="G679" s="470"/>
      <c r="H679" s="468"/>
      <c r="I679" s="469"/>
      <c r="J679" s="7">
        <f t="shared" si="38"/>
      </c>
      <c r="K679" s="12"/>
    </row>
    <row r="680" spans="1:11" ht="15.75">
      <c r="A680" s="22">
        <v>210</v>
      </c>
      <c r="B680" s="217">
        <v>2700</v>
      </c>
      <c r="C680" s="785" t="s">
        <v>183</v>
      </c>
      <c r="D680" s="808"/>
      <c r="E680" s="468"/>
      <c r="F680" s="469"/>
      <c r="G680" s="470"/>
      <c r="H680" s="468"/>
      <c r="I680" s="469"/>
      <c r="J680" s="7">
        <f t="shared" si="38"/>
      </c>
      <c r="K680" s="12"/>
    </row>
    <row r="681" spans="1:11" ht="36" customHeight="1">
      <c r="A681" s="22">
        <v>215</v>
      </c>
      <c r="B681" s="217">
        <v>2800</v>
      </c>
      <c r="C681" s="785" t="s">
        <v>1266</v>
      </c>
      <c r="D681" s="808"/>
      <c r="E681" s="468"/>
      <c r="F681" s="469"/>
      <c r="G681" s="470"/>
      <c r="H681" s="468"/>
      <c r="I681" s="469"/>
      <c r="J681" s="7">
        <f t="shared" si="38"/>
      </c>
      <c r="K681" s="12"/>
    </row>
    <row r="682" spans="1:11" ht="15.75">
      <c r="A682" s="21">
        <v>220</v>
      </c>
      <c r="B682" s="217">
        <v>2900</v>
      </c>
      <c r="C682" s="784" t="s">
        <v>184</v>
      </c>
      <c r="D682" s="807"/>
      <c r="E682" s="218">
        <f>SUM(E683:E690)</f>
        <v>0</v>
      </c>
      <c r="F682" s="218">
        <f>SUM(F683:F690)</f>
        <v>0</v>
      </c>
      <c r="G682" s="218">
        <f>SUM(G683:G690)</f>
        <v>0</v>
      </c>
      <c r="H682" s="218">
        <f>SUM(H683:H690)</f>
        <v>0</v>
      </c>
      <c r="I682" s="218">
        <f>SUM(I683:I690)</f>
        <v>0</v>
      </c>
      <c r="J682" s="7">
        <f t="shared" si="38"/>
      </c>
      <c r="K682" s="12"/>
    </row>
    <row r="683" spans="1:11" ht="15.75">
      <c r="A683" s="22">
        <v>225</v>
      </c>
      <c r="B683" s="261"/>
      <c r="C683" s="223">
        <v>2910</v>
      </c>
      <c r="D683" s="262" t="s">
        <v>1620</v>
      </c>
      <c r="E683" s="128"/>
      <c r="F683" s="129"/>
      <c r="G683" s="461"/>
      <c r="H683" s="128"/>
      <c r="I683" s="129"/>
      <c r="J683" s="7">
        <f t="shared" si="38"/>
      </c>
      <c r="K683" s="12"/>
    </row>
    <row r="684" spans="1:11" ht="15.75">
      <c r="A684" s="22">
        <v>230</v>
      </c>
      <c r="B684" s="261"/>
      <c r="C684" s="223">
        <v>2920</v>
      </c>
      <c r="D684" s="262" t="s">
        <v>185</v>
      </c>
      <c r="E684" s="128"/>
      <c r="F684" s="129"/>
      <c r="G684" s="461"/>
      <c r="H684" s="128"/>
      <c r="I684" s="129"/>
      <c r="J684" s="7">
        <f t="shared" si="38"/>
      </c>
      <c r="K684" s="12"/>
    </row>
    <row r="685" spans="1:11" ht="31.5">
      <c r="A685" s="22">
        <v>245</v>
      </c>
      <c r="B685" s="261"/>
      <c r="C685" s="247">
        <v>2969</v>
      </c>
      <c r="D685" s="263" t="s">
        <v>186</v>
      </c>
      <c r="E685" s="325"/>
      <c r="F685" s="326"/>
      <c r="G685" s="471"/>
      <c r="H685" s="325"/>
      <c r="I685" s="326"/>
      <c r="J685" s="7">
        <f t="shared" si="38"/>
      </c>
      <c r="K685" s="12"/>
    </row>
    <row r="686" spans="1:11" ht="31.5">
      <c r="A686" s="21">
        <v>220</v>
      </c>
      <c r="B686" s="261"/>
      <c r="C686" s="264">
        <v>2970</v>
      </c>
      <c r="D686" s="265" t="s">
        <v>187</v>
      </c>
      <c r="E686" s="420"/>
      <c r="F686" s="421"/>
      <c r="G686" s="472"/>
      <c r="H686" s="420"/>
      <c r="I686" s="421"/>
      <c r="J686" s="7">
        <f t="shared" si="38"/>
      </c>
      <c r="K686" s="12"/>
    </row>
    <row r="687" spans="1:11" ht="15.75">
      <c r="A687" s="22">
        <v>225</v>
      </c>
      <c r="B687" s="261"/>
      <c r="C687" s="252">
        <v>2989</v>
      </c>
      <c r="D687" s="266" t="s">
        <v>188</v>
      </c>
      <c r="E687" s="395"/>
      <c r="F687" s="396"/>
      <c r="G687" s="473"/>
      <c r="H687" s="395"/>
      <c r="I687" s="396"/>
      <c r="J687" s="7">
        <f t="shared" si="38"/>
      </c>
      <c r="K687" s="12"/>
    </row>
    <row r="688" spans="1:11" ht="31.5">
      <c r="A688" s="22">
        <v>230</v>
      </c>
      <c r="B688" s="228"/>
      <c r="C688" s="245">
        <v>2990</v>
      </c>
      <c r="D688" s="267" t="s">
        <v>1621</v>
      </c>
      <c r="E688" s="329"/>
      <c r="F688" s="330"/>
      <c r="G688" s="474"/>
      <c r="H688" s="329"/>
      <c r="I688" s="330"/>
      <c r="J688" s="7">
        <f t="shared" si="38"/>
      </c>
      <c r="K688" s="12"/>
    </row>
    <row r="689" spans="1:11" ht="15.75">
      <c r="A689" s="22">
        <v>235</v>
      </c>
      <c r="B689" s="228"/>
      <c r="C689" s="245">
        <v>2991</v>
      </c>
      <c r="D689" s="267" t="s">
        <v>189</v>
      </c>
      <c r="E689" s="329"/>
      <c r="F689" s="330"/>
      <c r="G689" s="474"/>
      <c r="H689" s="329"/>
      <c r="I689" s="330"/>
      <c r="J689" s="7">
        <f t="shared" si="38"/>
      </c>
      <c r="K689" s="12"/>
    </row>
    <row r="690" spans="1:11" ht="15.75">
      <c r="A690" s="22">
        <v>240</v>
      </c>
      <c r="B690" s="228"/>
      <c r="C690" s="225">
        <v>2992</v>
      </c>
      <c r="D690" s="268" t="s">
        <v>190</v>
      </c>
      <c r="E690" s="145"/>
      <c r="F690" s="146"/>
      <c r="G690" s="467"/>
      <c r="H690" s="145"/>
      <c r="I690" s="146"/>
      <c r="J690" s="7">
        <f t="shared" si="38"/>
      </c>
      <c r="K690" s="12"/>
    </row>
    <row r="691" spans="1:11" ht="15.75">
      <c r="A691" s="22">
        <v>245</v>
      </c>
      <c r="B691" s="217">
        <v>3300</v>
      </c>
      <c r="C691" s="269" t="s">
        <v>1642</v>
      </c>
      <c r="D691" s="731"/>
      <c r="E691" s="218">
        <f>SUM(E692:E696)</f>
        <v>0</v>
      </c>
      <c r="F691" s="219">
        <f>SUM(F692:F696)</f>
        <v>0</v>
      </c>
      <c r="G691" s="220">
        <f>SUM(G692:G696)</f>
        <v>0</v>
      </c>
      <c r="H691" s="218">
        <f>SUM(H692:H696)</f>
        <v>0</v>
      </c>
      <c r="I691" s="219">
        <f>SUM(I692:I696)</f>
        <v>0</v>
      </c>
      <c r="J691" s="7">
        <f t="shared" si="38"/>
      </c>
      <c r="K691" s="12"/>
    </row>
    <row r="692" spans="1:11" ht="15.75">
      <c r="A692" s="21">
        <v>250</v>
      </c>
      <c r="B692" s="227"/>
      <c r="C692" s="223">
        <v>3301</v>
      </c>
      <c r="D692" s="270" t="s">
        <v>191</v>
      </c>
      <c r="E692" s="348">
        <v>0</v>
      </c>
      <c r="F692" s="349">
        <v>0</v>
      </c>
      <c r="G692" s="130">
        <v>0</v>
      </c>
      <c r="H692" s="348">
        <v>0</v>
      </c>
      <c r="I692" s="349">
        <v>0</v>
      </c>
      <c r="J692" s="7">
        <f t="shared" si="38"/>
      </c>
      <c r="K692" s="12"/>
    </row>
    <row r="693" spans="1:11" ht="15.75">
      <c r="A693" s="22">
        <v>255</v>
      </c>
      <c r="B693" s="227"/>
      <c r="C693" s="229">
        <v>3302</v>
      </c>
      <c r="D693" s="271" t="s">
        <v>610</v>
      </c>
      <c r="E693" s="350">
        <v>0</v>
      </c>
      <c r="F693" s="351">
        <v>0</v>
      </c>
      <c r="G693" s="136">
        <v>0</v>
      </c>
      <c r="H693" s="350">
        <v>0</v>
      </c>
      <c r="I693" s="351">
        <v>0</v>
      </c>
      <c r="J693" s="7">
        <f aca="true" t="shared" si="39" ref="J693:J744">(IF(OR($E693&lt;&gt;0,$F693&lt;&gt;0,$G693&lt;&gt;0,$H693&lt;&gt;0,$I693&lt;&gt;0),$J$2,""))</f>
      </c>
      <c r="K693" s="12"/>
    </row>
    <row r="694" spans="1:11" ht="15.75">
      <c r="A694" s="22">
        <v>265</v>
      </c>
      <c r="B694" s="227"/>
      <c r="C694" s="229">
        <v>3304</v>
      </c>
      <c r="D694" s="271" t="s">
        <v>192</v>
      </c>
      <c r="E694" s="350">
        <v>0</v>
      </c>
      <c r="F694" s="351">
        <v>0</v>
      </c>
      <c r="G694" s="136">
        <v>0</v>
      </c>
      <c r="H694" s="350">
        <v>0</v>
      </c>
      <c r="I694" s="351">
        <v>0</v>
      </c>
      <c r="J694" s="7">
        <f t="shared" si="39"/>
      </c>
      <c r="K694" s="12"/>
    </row>
    <row r="695" spans="1:11" ht="30">
      <c r="A695" s="21">
        <v>270</v>
      </c>
      <c r="B695" s="227"/>
      <c r="C695" s="225">
        <v>3306</v>
      </c>
      <c r="D695" s="272" t="s">
        <v>1263</v>
      </c>
      <c r="E695" s="350">
        <v>0</v>
      </c>
      <c r="F695" s="351">
        <v>0</v>
      </c>
      <c r="G695" s="136">
        <v>0</v>
      </c>
      <c r="H695" s="350">
        <v>0</v>
      </c>
      <c r="I695" s="351">
        <v>0</v>
      </c>
      <c r="J695" s="7">
        <f t="shared" si="39"/>
      </c>
      <c r="K695" s="12"/>
    </row>
    <row r="696" spans="1:11" ht="15.75">
      <c r="A696" s="21">
        <v>290</v>
      </c>
      <c r="B696" s="227"/>
      <c r="C696" s="225">
        <v>3307</v>
      </c>
      <c r="D696" s="272" t="s">
        <v>1649</v>
      </c>
      <c r="E696" s="352">
        <v>0</v>
      </c>
      <c r="F696" s="353">
        <v>0</v>
      </c>
      <c r="G696" s="147">
        <v>0</v>
      </c>
      <c r="H696" s="352">
        <v>0</v>
      </c>
      <c r="I696" s="353">
        <v>0</v>
      </c>
      <c r="J696" s="7">
        <f t="shared" si="39"/>
      </c>
      <c r="K696" s="12"/>
    </row>
    <row r="697" spans="1:11" ht="15.75">
      <c r="A697" s="37">
        <v>320</v>
      </c>
      <c r="B697" s="217">
        <v>3900</v>
      </c>
      <c r="C697" s="784" t="s">
        <v>193</v>
      </c>
      <c r="D697" s="807"/>
      <c r="E697" s="505">
        <v>0</v>
      </c>
      <c r="F697" s="506">
        <v>0</v>
      </c>
      <c r="G697" s="507">
        <v>0</v>
      </c>
      <c r="H697" s="505">
        <v>0</v>
      </c>
      <c r="I697" s="506">
        <v>0</v>
      </c>
      <c r="J697" s="7">
        <f t="shared" si="39"/>
      </c>
      <c r="K697" s="12"/>
    </row>
    <row r="698" spans="1:11" ht="15.75">
      <c r="A698" s="21">
        <v>330</v>
      </c>
      <c r="B698" s="217">
        <v>4000</v>
      </c>
      <c r="C698" s="784" t="s">
        <v>194</v>
      </c>
      <c r="D698" s="807"/>
      <c r="E698" s="468"/>
      <c r="F698" s="469"/>
      <c r="G698" s="470"/>
      <c r="H698" s="468"/>
      <c r="I698" s="469"/>
      <c r="J698" s="7">
        <f t="shared" si="39"/>
      </c>
      <c r="K698" s="12"/>
    </row>
    <row r="699" spans="1:11" ht="15.75">
      <c r="A699" s="21">
        <v>350</v>
      </c>
      <c r="B699" s="217">
        <v>4100</v>
      </c>
      <c r="C699" s="784" t="s">
        <v>195</v>
      </c>
      <c r="D699" s="807"/>
      <c r="E699" s="468"/>
      <c r="F699" s="469"/>
      <c r="G699" s="470"/>
      <c r="H699" s="468"/>
      <c r="I699" s="469"/>
      <c r="J699" s="7">
        <f t="shared" si="39"/>
      </c>
      <c r="K699" s="12"/>
    </row>
    <row r="700" spans="1:11" ht="15.75">
      <c r="A700" s="22">
        <v>355</v>
      </c>
      <c r="B700" s="217">
        <v>4200</v>
      </c>
      <c r="C700" s="784" t="s">
        <v>196</v>
      </c>
      <c r="D700" s="807"/>
      <c r="E700" s="218">
        <f>SUM(E701:E706)</f>
        <v>8500</v>
      </c>
      <c r="F700" s="219">
        <f>SUM(F701:F706)</f>
        <v>9000</v>
      </c>
      <c r="G700" s="220">
        <f>SUM(G701:G706)</f>
        <v>9000</v>
      </c>
      <c r="H700" s="218">
        <f>SUM(H701:H706)</f>
        <v>9000</v>
      </c>
      <c r="I700" s="219">
        <f>SUM(I701:I706)</f>
        <v>9000</v>
      </c>
      <c r="J700" s="7">
        <f t="shared" si="39"/>
        <v>1</v>
      </c>
      <c r="K700" s="12"/>
    </row>
    <row r="701" spans="1:11" ht="15.75">
      <c r="A701" s="22">
        <v>355</v>
      </c>
      <c r="B701" s="273"/>
      <c r="C701" s="223">
        <v>4201</v>
      </c>
      <c r="D701" s="224" t="s">
        <v>197</v>
      </c>
      <c r="E701" s="128"/>
      <c r="F701" s="129"/>
      <c r="G701" s="461"/>
      <c r="H701" s="128"/>
      <c r="I701" s="129"/>
      <c r="J701" s="7">
        <f t="shared" si="39"/>
      </c>
      <c r="K701" s="12"/>
    </row>
    <row r="702" spans="1:11" ht="15.75">
      <c r="A702" s="22">
        <v>375</v>
      </c>
      <c r="B702" s="273"/>
      <c r="C702" s="229">
        <v>4202</v>
      </c>
      <c r="D702" s="274" t="s">
        <v>198</v>
      </c>
      <c r="E702" s="134"/>
      <c r="F702" s="135"/>
      <c r="G702" s="466"/>
      <c r="H702" s="134"/>
      <c r="I702" s="135"/>
      <c r="J702" s="7">
        <f t="shared" si="39"/>
      </c>
      <c r="K702" s="12"/>
    </row>
    <row r="703" spans="1:11" ht="15.75">
      <c r="A703" s="22">
        <v>380</v>
      </c>
      <c r="B703" s="273"/>
      <c r="C703" s="229">
        <v>4214</v>
      </c>
      <c r="D703" s="274" t="s">
        <v>199</v>
      </c>
      <c r="E703" s="134">
        <v>8500</v>
      </c>
      <c r="F703" s="135">
        <v>9000</v>
      </c>
      <c r="G703" s="135">
        <v>9000</v>
      </c>
      <c r="H703" s="135">
        <v>9000</v>
      </c>
      <c r="I703" s="135">
        <v>9000</v>
      </c>
      <c r="J703" s="7">
        <f t="shared" si="39"/>
        <v>1</v>
      </c>
      <c r="K703" s="12"/>
    </row>
    <row r="704" spans="1:11" ht="15.75">
      <c r="A704" s="22">
        <v>385</v>
      </c>
      <c r="B704" s="273"/>
      <c r="C704" s="229">
        <v>4217</v>
      </c>
      <c r="D704" s="274" t="s">
        <v>200</v>
      </c>
      <c r="E704" s="134"/>
      <c r="F704" s="135"/>
      <c r="G704" s="466"/>
      <c r="H704" s="134"/>
      <c r="I704" s="135"/>
      <c r="J704" s="7">
        <f t="shared" si="39"/>
      </c>
      <c r="K704" s="12"/>
    </row>
    <row r="705" spans="1:11" ht="31.5">
      <c r="A705" s="22">
        <v>390</v>
      </c>
      <c r="B705" s="273"/>
      <c r="C705" s="229">
        <v>4218</v>
      </c>
      <c r="D705" s="230" t="s">
        <v>201</v>
      </c>
      <c r="E705" s="134"/>
      <c r="F705" s="135"/>
      <c r="G705" s="466"/>
      <c r="H705" s="134"/>
      <c r="I705" s="135"/>
      <c r="J705" s="7">
        <f t="shared" si="39"/>
      </c>
      <c r="K705" s="12"/>
    </row>
    <row r="706" spans="1:11" ht="15.75">
      <c r="A706" s="22">
        <v>390</v>
      </c>
      <c r="B706" s="273"/>
      <c r="C706" s="225">
        <v>4219</v>
      </c>
      <c r="D706" s="258" t="s">
        <v>202</v>
      </c>
      <c r="E706" s="145"/>
      <c r="F706" s="146"/>
      <c r="G706" s="467"/>
      <c r="H706" s="145"/>
      <c r="I706" s="146"/>
      <c r="J706" s="7">
        <f t="shared" si="39"/>
      </c>
      <c r="K706" s="12"/>
    </row>
    <row r="707" spans="1:11" ht="15.75">
      <c r="A707" s="22">
        <v>395</v>
      </c>
      <c r="B707" s="217">
        <v>4300</v>
      </c>
      <c r="C707" s="784" t="s">
        <v>1267</v>
      </c>
      <c r="D707" s="807"/>
      <c r="E707" s="218">
        <f>SUM(E708:E710)</f>
        <v>0</v>
      </c>
      <c r="F707" s="219">
        <f>SUM(F708:F710)</f>
        <v>0</v>
      </c>
      <c r="G707" s="220">
        <f>SUM(G708:G710)</f>
        <v>0</v>
      </c>
      <c r="H707" s="218">
        <f>SUM(H708:H710)</f>
        <v>0</v>
      </c>
      <c r="I707" s="219">
        <f>SUM(I708:I710)</f>
        <v>0</v>
      </c>
      <c r="J707" s="7">
        <f t="shared" si="39"/>
      </c>
      <c r="K707" s="12"/>
    </row>
    <row r="708" spans="1:11" ht="15.75">
      <c r="A708" s="17">
        <v>397</v>
      </c>
      <c r="B708" s="273"/>
      <c r="C708" s="223">
        <v>4301</v>
      </c>
      <c r="D708" s="242" t="s">
        <v>203</v>
      </c>
      <c r="E708" s="128"/>
      <c r="F708" s="129"/>
      <c r="G708" s="461"/>
      <c r="H708" s="128"/>
      <c r="I708" s="129"/>
      <c r="J708" s="7">
        <f t="shared" si="39"/>
      </c>
      <c r="K708" s="12"/>
    </row>
    <row r="709" spans="1:11" ht="15.75">
      <c r="A709" s="13">
        <v>398</v>
      </c>
      <c r="B709" s="273"/>
      <c r="C709" s="229">
        <v>4302</v>
      </c>
      <c r="D709" s="274" t="s">
        <v>204</v>
      </c>
      <c r="E709" s="134"/>
      <c r="F709" s="135"/>
      <c r="G709" s="466"/>
      <c r="H709" s="134"/>
      <c r="I709" s="135"/>
      <c r="J709" s="7">
        <f t="shared" si="39"/>
      </c>
      <c r="K709" s="12"/>
    </row>
    <row r="710" spans="1:11" ht="15.75">
      <c r="A710" s="13">
        <v>399</v>
      </c>
      <c r="B710" s="273"/>
      <c r="C710" s="225">
        <v>4309</v>
      </c>
      <c r="D710" s="233" t="s">
        <v>205</v>
      </c>
      <c r="E710" s="145"/>
      <c r="F710" s="146"/>
      <c r="G710" s="467"/>
      <c r="H710" s="145"/>
      <c r="I710" s="146"/>
      <c r="J710" s="7">
        <f t="shared" si="39"/>
      </c>
      <c r="K710" s="12"/>
    </row>
    <row r="711" spans="1:11" ht="15.75">
      <c r="A711" s="13">
        <v>400</v>
      </c>
      <c r="B711" s="217">
        <v>4400</v>
      </c>
      <c r="C711" s="784" t="s">
        <v>1264</v>
      </c>
      <c r="D711" s="807"/>
      <c r="E711" s="468"/>
      <c r="F711" s="469"/>
      <c r="G711" s="470"/>
      <c r="H711" s="468"/>
      <c r="I711" s="469"/>
      <c r="J711" s="7">
        <f t="shared" si="39"/>
      </c>
      <c r="K711" s="12"/>
    </row>
    <row r="712" spans="1:11" ht="15.75">
      <c r="A712" s="13">
        <v>401</v>
      </c>
      <c r="B712" s="217">
        <v>4500</v>
      </c>
      <c r="C712" s="784" t="s">
        <v>1265</v>
      </c>
      <c r="D712" s="807"/>
      <c r="E712" s="468"/>
      <c r="F712" s="469"/>
      <c r="G712" s="470"/>
      <c r="H712" s="468"/>
      <c r="I712" s="469"/>
      <c r="J712" s="7">
        <f t="shared" si="39"/>
      </c>
      <c r="K712" s="12"/>
    </row>
    <row r="713" spans="1:11" ht="15.75">
      <c r="A713" s="38">
        <v>404</v>
      </c>
      <c r="B713" s="217">
        <v>4600</v>
      </c>
      <c r="C713" s="785" t="s">
        <v>206</v>
      </c>
      <c r="D713" s="808"/>
      <c r="E713" s="468">
        <v>2690</v>
      </c>
      <c r="F713" s="469">
        <v>3000</v>
      </c>
      <c r="G713" s="470"/>
      <c r="H713" s="468"/>
      <c r="I713" s="469"/>
      <c r="J713" s="7">
        <f t="shared" si="39"/>
        <v>1</v>
      </c>
      <c r="K713" s="12"/>
    </row>
    <row r="714" spans="1:11" ht="15.75">
      <c r="A714" s="38">
        <v>404</v>
      </c>
      <c r="B714" s="217">
        <v>4900</v>
      </c>
      <c r="C714" s="784" t="s">
        <v>232</v>
      </c>
      <c r="D714" s="807"/>
      <c r="E714" s="218">
        <f>+E715+E716</f>
        <v>0</v>
      </c>
      <c r="F714" s="219">
        <f>+F715+F716</f>
        <v>0</v>
      </c>
      <c r="G714" s="220">
        <f>+G715+G716</f>
        <v>0</v>
      </c>
      <c r="H714" s="218">
        <f>+H715+H716</f>
        <v>0</v>
      </c>
      <c r="I714" s="219">
        <f>+I715+I716</f>
        <v>0</v>
      </c>
      <c r="J714" s="7">
        <f t="shared" si="39"/>
      </c>
      <c r="K714" s="12"/>
    </row>
    <row r="715" spans="1:11" ht="15.75">
      <c r="A715" s="21">
        <v>440</v>
      </c>
      <c r="B715" s="273"/>
      <c r="C715" s="223">
        <v>4901</v>
      </c>
      <c r="D715" s="275" t="s">
        <v>233</v>
      </c>
      <c r="E715" s="128"/>
      <c r="F715" s="129"/>
      <c r="G715" s="461"/>
      <c r="H715" s="128"/>
      <c r="I715" s="129"/>
      <c r="J715" s="7">
        <f t="shared" si="39"/>
      </c>
      <c r="K715" s="12"/>
    </row>
    <row r="716" spans="1:11" ht="15.75">
      <c r="A716" s="21">
        <v>450</v>
      </c>
      <c r="B716" s="273"/>
      <c r="C716" s="225">
        <v>4902</v>
      </c>
      <c r="D716" s="233" t="s">
        <v>234</v>
      </c>
      <c r="E716" s="145"/>
      <c r="F716" s="146"/>
      <c r="G716" s="467"/>
      <c r="H716" s="145"/>
      <c r="I716" s="146"/>
      <c r="J716" s="7">
        <f t="shared" si="39"/>
      </c>
      <c r="K716" s="12"/>
    </row>
    <row r="717" spans="1:11" ht="15.75">
      <c r="A717" s="21">
        <v>495</v>
      </c>
      <c r="B717" s="276">
        <v>5100</v>
      </c>
      <c r="C717" s="783" t="s">
        <v>207</v>
      </c>
      <c r="D717" s="809"/>
      <c r="E717" s="468">
        <v>29235</v>
      </c>
      <c r="F717" s="469">
        <v>2526</v>
      </c>
      <c r="G717" s="470"/>
      <c r="H717" s="468"/>
      <c r="I717" s="469"/>
      <c r="J717" s="7">
        <f t="shared" si="39"/>
        <v>1</v>
      </c>
      <c r="K717" s="12"/>
    </row>
    <row r="718" spans="1:11" ht="15.75">
      <c r="A718" s="22">
        <v>500</v>
      </c>
      <c r="B718" s="276">
        <v>5200</v>
      </c>
      <c r="C718" s="783" t="s">
        <v>208</v>
      </c>
      <c r="D718" s="809"/>
      <c r="E718" s="218">
        <f>SUM(E719:E725)</f>
        <v>31586</v>
      </c>
      <c r="F718" s="219">
        <f>SUM(F719:F725)</f>
        <v>2851</v>
      </c>
      <c r="G718" s="220">
        <f>SUM(G719:G725)</f>
        <v>0</v>
      </c>
      <c r="H718" s="218">
        <f>SUM(H719:H725)</f>
        <v>0</v>
      </c>
      <c r="I718" s="219">
        <f>SUM(I719:I725)</f>
        <v>0</v>
      </c>
      <c r="J718" s="7">
        <f t="shared" si="39"/>
        <v>1</v>
      </c>
      <c r="K718" s="12"/>
    </row>
    <row r="719" spans="1:11" ht="15.75">
      <c r="A719" s="22">
        <v>505</v>
      </c>
      <c r="B719" s="277"/>
      <c r="C719" s="278">
        <v>5201</v>
      </c>
      <c r="D719" s="279" t="s">
        <v>209</v>
      </c>
      <c r="E719" s="128"/>
      <c r="F719" s="129"/>
      <c r="G719" s="461"/>
      <c r="H719" s="128"/>
      <c r="I719" s="129"/>
      <c r="J719" s="7">
        <f t="shared" si="39"/>
      </c>
      <c r="K719" s="12"/>
    </row>
    <row r="720" spans="1:11" ht="15.75">
      <c r="A720" s="22">
        <v>510</v>
      </c>
      <c r="B720" s="277"/>
      <c r="C720" s="280">
        <v>5202</v>
      </c>
      <c r="D720" s="281" t="s">
        <v>210</v>
      </c>
      <c r="E720" s="134"/>
      <c r="F720" s="135"/>
      <c r="G720" s="466"/>
      <c r="H720" s="134"/>
      <c r="I720" s="135"/>
      <c r="J720" s="7">
        <f t="shared" si="39"/>
      </c>
      <c r="K720" s="12"/>
    </row>
    <row r="721" spans="1:11" ht="15.75">
      <c r="A721" s="22">
        <v>515</v>
      </c>
      <c r="B721" s="277"/>
      <c r="C721" s="280">
        <v>5203</v>
      </c>
      <c r="D721" s="281" t="s">
        <v>518</v>
      </c>
      <c r="E721" s="134">
        <v>31586</v>
      </c>
      <c r="F721" s="135">
        <v>2851</v>
      </c>
      <c r="G721" s="466"/>
      <c r="H721" s="134"/>
      <c r="I721" s="135"/>
      <c r="J721" s="7">
        <f t="shared" si="39"/>
        <v>1</v>
      </c>
      <c r="K721" s="12"/>
    </row>
    <row r="722" spans="1:11" ht="15.75">
      <c r="A722" s="22">
        <v>520</v>
      </c>
      <c r="B722" s="277"/>
      <c r="C722" s="280">
        <v>5204</v>
      </c>
      <c r="D722" s="281" t="s">
        <v>519</v>
      </c>
      <c r="E722" s="134"/>
      <c r="F722" s="135"/>
      <c r="G722" s="466"/>
      <c r="H722" s="134"/>
      <c r="I722" s="135"/>
      <c r="J722" s="7">
        <f t="shared" si="39"/>
      </c>
      <c r="K722" s="12"/>
    </row>
    <row r="723" spans="1:11" ht="15.75">
      <c r="A723" s="22">
        <v>525</v>
      </c>
      <c r="B723" s="277"/>
      <c r="C723" s="280">
        <v>5205</v>
      </c>
      <c r="D723" s="281" t="s">
        <v>520</v>
      </c>
      <c r="E723" s="134"/>
      <c r="F723" s="135"/>
      <c r="G723" s="466"/>
      <c r="H723" s="134"/>
      <c r="I723" s="135"/>
      <c r="J723" s="7">
        <f t="shared" si="39"/>
      </c>
      <c r="K723" s="12"/>
    </row>
    <row r="724" spans="1:11" ht="15.75">
      <c r="A724" s="21">
        <v>635</v>
      </c>
      <c r="B724" s="277"/>
      <c r="C724" s="280">
        <v>5206</v>
      </c>
      <c r="D724" s="281" t="s">
        <v>521</v>
      </c>
      <c r="E724" s="134"/>
      <c r="F724" s="135"/>
      <c r="G724" s="466"/>
      <c r="H724" s="134"/>
      <c r="I724" s="135"/>
      <c r="J724" s="7">
        <f t="shared" si="39"/>
      </c>
      <c r="K724" s="12"/>
    </row>
    <row r="725" spans="1:11" ht="15.75">
      <c r="A725" s="22">
        <v>640</v>
      </c>
      <c r="B725" s="277"/>
      <c r="C725" s="282">
        <v>5219</v>
      </c>
      <c r="D725" s="283" t="s">
        <v>522</v>
      </c>
      <c r="E725" s="145"/>
      <c r="F725" s="146"/>
      <c r="G725" s="467"/>
      <c r="H725" s="145"/>
      <c r="I725" s="146"/>
      <c r="J725" s="7">
        <f t="shared" si="39"/>
      </c>
      <c r="K725" s="12"/>
    </row>
    <row r="726" spans="1:11" ht="15.75">
      <c r="A726" s="22">
        <v>645</v>
      </c>
      <c r="B726" s="276">
        <v>5300</v>
      </c>
      <c r="C726" s="783" t="s">
        <v>523</v>
      </c>
      <c r="D726" s="809"/>
      <c r="E726" s="218">
        <f>SUM(E727:E728)</f>
        <v>0</v>
      </c>
      <c r="F726" s="219">
        <f>SUM(F727:F728)</f>
        <v>0</v>
      </c>
      <c r="G726" s="220">
        <f>SUM(G727:G728)</f>
        <v>0</v>
      </c>
      <c r="H726" s="218">
        <f>SUM(H727:H728)</f>
        <v>0</v>
      </c>
      <c r="I726" s="219">
        <f>SUM(I727:I728)</f>
        <v>0</v>
      </c>
      <c r="J726" s="7">
        <f t="shared" si="39"/>
      </c>
      <c r="K726" s="12"/>
    </row>
    <row r="727" spans="1:11" ht="15.75">
      <c r="A727" s="22">
        <v>650</v>
      </c>
      <c r="B727" s="277"/>
      <c r="C727" s="278">
        <v>5301</v>
      </c>
      <c r="D727" s="279" t="s">
        <v>266</v>
      </c>
      <c r="E727" s="128"/>
      <c r="F727" s="129"/>
      <c r="G727" s="461"/>
      <c r="H727" s="128"/>
      <c r="I727" s="129"/>
      <c r="J727" s="7">
        <f t="shared" si="39"/>
      </c>
      <c r="K727" s="12"/>
    </row>
    <row r="728" spans="1:11" ht="15.75">
      <c r="A728" s="21">
        <v>655</v>
      </c>
      <c r="B728" s="277"/>
      <c r="C728" s="282">
        <v>5309</v>
      </c>
      <c r="D728" s="283" t="s">
        <v>524</v>
      </c>
      <c r="E728" s="145"/>
      <c r="F728" s="146"/>
      <c r="G728" s="467"/>
      <c r="H728" s="145"/>
      <c r="I728" s="146"/>
      <c r="J728" s="7">
        <f t="shared" si="39"/>
      </c>
      <c r="K728" s="12"/>
    </row>
    <row r="729" spans="1:11" ht="15.75">
      <c r="A729" s="21">
        <v>665</v>
      </c>
      <c r="B729" s="276">
        <v>5400</v>
      </c>
      <c r="C729" s="783" t="s">
        <v>581</v>
      </c>
      <c r="D729" s="809"/>
      <c r="E729" s="468"/>
      <c r="F729" s="469"/>
      <c r="G729" s="470"/>
      <c r="H729" s="468"/>
      <c r="I729" s="469"/>
      <c r="J729" s="7">
        <f t="shared" si="39"/>
      </c>
      <c r="K729" s="12"/>
    </row>
    <row r="730" spans="1:11" ht="15.75">
      <c r="A730" s="21">
        <v>675</v>
      </c>
      <c r="B730" s="217">
        <v>5500</v>
      </c>
      <c r="C730" s="784" t="s">
        <v>582</v>
      </c>
      <c r="D730" s="807"/>
      <c r="E730" s="218">
        <f>SUM(E731:E734)</f>
        <v>0</v>
      </c>
      <c r="F730" s="219">
        <f>SUM(F731:F734)</f>
        <v>0</v>
      </c>
      <c r="G730" s="220">
        <f>SUM(G731:G734)</f>
        <v>0</v>
      </c>
      <c r="H730" s="218">
        <f>SUM(H731:H734)</f>
        <v>0</v>
      </c>
      <c r="I730" s="219">
        <f>SUM(I731:I734)</f>
        <v>0</v>
      </c>
      <c r="J730" s="7">
        <f t="shared" si="39"/>
      </c>
      <c r="K730" s="12"/>
    </row>
    <row r="731" spans="1:11" ht="15.75">
      <c r="A731" s="21">
        <v>685</v>
      </c>
      <c r="B731" s="273"/>
      <c r="C731" s="223">
        <v>5501</v>
      </c>
      <c r="D731" s="242" t="s">
        <v>583</v>
      </c>
      <c r="E731" s="128"/>
      <c r="F731" s="129"/>
      <c r="G731" s="461"/>
      <c r="H731" s="128"/>
      <c r="I731" s="129"/>
      <c r="J731" s="7">
        <f t="shared" si="39"/>
      </c>
      <c r="K731" s="12"/>
    </row>
    <row r="732" spans="1:11" ht="15.75">
      <c r="A732" s="22">
        <v>690</v>
      </c>
      <c r="B732" s="273"/>
      <c r="C732" s="229">
        <v>5502</v>
      </c>
      <c r="D732" s="230" t="s">
        <v>584</v>
      </c>
      <c r="E732" s="134"/>
      <c r="F732" s="135"/>
      <c r="G732" s="466"/>
      <c r="H732" s="134"/>
      <c r="I732" s="135"/>
      <c r="J732" s="7">
        <f t="shared" si="39"/>
      </c>
      <c r="K732" s="12"/>
    </row>
    <row r="733" spans="1:11" ht="15.75">
      <c r="A733" s="22">
        <v>695</v>
      </c>
      <c r="B733" s="273"/>
      <c r="C733" s="229">
        <v>5503</v>
      </c>
      <c r="D733" s="274" t="s">
        <v>585</v>
      </c>
      <c r="E733" s="134"/>
      <c r="F733" s="135"/>
      <c r="G733" s="466"/>
      <c r="H733" s="134"/>
      <c r="I733" s="135"/>
      <c r="J733" s="7">
        <f t="shared" si="39"/>
      </c>
      <c r="K733" s="12"/>
    </row>
    <row r="734" spans="1:11" ht="15.75">
      <c r="A734" s="21">
        <v>700</v>
      </c>
      <c r="B734" s="273"/>
      <c r="C734" s="225">
        <v>5504</v>
      </c>
      <c r="D734" s="254" t="s">
        <v>586</v>
      </c>
      <c r="E734" s="145"/>
      <c r="F734" s="146"/>
      <c r="G734" s="467"/>
      <c r="H734" s="145"/>
      <c r="I734" s="146"/>
      <c r="J734" s="7">
        <f t="shared" si="39"/>
      </c>
      <c r="K734" s="12"/>
    </row>
    <row r="735" spans="1:11" ht="15.75">
      <c r="A735" s="21">
        <v>710</v>
      </c>
      <c r="B735" s="276">
        <v>5700</v>
      </c>
      <c r="C735" s="779" t="s">
        <v>767</v>
      </c>
      <c r="D735" s="810"/>
      <c r="E735" s="218">
        <f>SUM(E736:E738)</f>
        <v>0</v>
      </c>
      <c r="F735" s="219">
        <f>SUM(F736:F738)</f>
        <v>0</v>
      </c>
      <c r="G735" s="220">
        <f>SUM(G736:G738)</f>
        <v>0</v>
      </c>
      <c r="H735" s="218">
        <f>SUM(H736:H738)</f>
        <v>0</v>
      </c>
      <c r="I735" s="219">
        <f>SUM(I736:I738)</f>
        <v>0</v>
      </c>
      <c r="J735" s="7">
        <f t="shared" si="39"/>
      </c>
      <c r="K735" s="12"/>
    </row>
    <row r="736" spans="1:11" ht="15.75">
      <c r="A736" s="22">
        <v>715</v>
      </c>
      <c r="B736" s="277"/>
      <c r="C736" s="278">
        <v>5701</v>
      </c>
      <c r="D736" s="279" t="s">
        <v>587</v>
      </c>
      <c r="E736" s="128"/>
      <c r="F736" s="129"/>
      <c r="G736" s="461"/>
      <c r="H736" s="128"/>
      <c r="I736" s="129"/>
      <c r="J736" s="7">
        <f t="shared" si="39"/>
      </c>
      <c r="K736" s="12"/>
    </row>
    <row r="737" spans="1:11" ht="15.75">
      <c r="A737" s="22">
        <v>720</v>
      </c>
      <c r="B737" s="277"/>
      <c r="C737" s="284">
        <v>5702</v>
      </c>
      <c r="D737" s="285" t="s">
        <v>588</v>
      </c>
      <c r="E737" s="140"/>
      <c r="F737" s="141"/>
      <c r="G737" s="462"/>
      <c r="H737" s="140"/>
      <c r="I737" s="141"/>
      <c r="J737" s="7">
        <f t="shared" si="39"/>
      </c>
      <c r="K737" s="12"/>
    </row>
    <row r="738" spans="1:11" ht="15.75">
      <c r="A738" s="22">
        <v>725</v>
      </c>
      <c r="B738" s="228"/>
      <c r="C738" s="286">
        <v>4071</v>
      </c>
      <c r="D738" s="287" t="s">
        <v>589</v>
      </c>
      <c r="E738" s="463"/>
      <c r="F738" s="464"/>
      <c r="G738" s="465"/>
      <c r="H738" s="463"/>
      <c r="I738" s="464"/>
      <c r="J738" s="7">
        <f t="shared" si="39"/>
      </c>
      <c r="K738" s="12"/>
    </row>
    <row r="739" spans="1:11" ht="15.75">
      <c r="A739" s="22">
        <v>730</v>
      </c>
      <c r="B739" s="385"/>
      <c r="C739" s="780" t="s">
        <v>590</v>
      </c>
      <c r="D739" s="811"/>
      <c r="E739" s="484"/>
      <c r="F739" s="484"/>
      <c r="G739" s="484"/>
      <c r="H739" s="484"/>
      <c r="I739" s="484"/>
      <c r="J739" s="7">
        <f t="shared" si="39"/>
      </c>
      <c r="K739" s="12"/>
    </row>
    <row r="740" spans="1:11" ht="15.75">
      <c r="A740" s="22">
        <v>735</v>
      </c>
      <c r="B740" s="288">
        <v>98</v>
      </c>
      <c r="C740" s="780" t="s">
        <v>590</v>
      </c>
      <c r="D740" s="811"/>
      <c r="E740" s="475"/>
      <c r="F740" s="476"/>
      <c r="G740" s="477"/>
      <c r="H740" s="477"/>
      <c r="I740" s="477"/>
      <c r="J740" s="7">
        <f t="shared" si="39"/>
      </c>
      <c r="K740" s="12"/>
    </row>
    <row r="741" spans="1:11" ht="15.75">
      <c r="A741" s="22">
        <v>740</v>
      </c>
      <c r="B741" s="479"/>
      <c r="C741" s="480"/>
      <c r="D741" s="481"/>
      <c r="E741" s="216"/>
      <c r="F741" s="216"/>
      <c r="G741" s="216"/>
      <c r="H741" s="216"/>
      <c r="I741" s="216"/>
      <c r="J741" s="7">
        <f t="shared" si="39"/>
      </c>
      <c r="K741" s="12"/>
    </row>
    <row r="742" spans="1:11" ht="15.75">
      <c r="A742" s="22">
        <v>745</v>
      </c>
      <c r="B742" s="482"/>
      <c r="C742" s="102"/>
      <c r="D742" s="483"/>
      <c r="E742" s="181"/>
      <c r="F742" s="181"/>
      <c r="G742" s="181"/>
      <c r="H742" s="181"/>
      <c r="I742" s="181"/>
      <c r="J742" s="7">
        <f t="shared" si="39"/>
      </c>
      <c r="K742" s="12"/>
    </row>
    <row r="743" spans="1:11" ht="15.75">
      <c r="A743" s="21">
        <v>750</v>
      </c>
      <c r="B743" s="482"/>
      <c r="C743" s="102"/>
      <c r="D743" s="483"/>
      <c r="E743" s="181"/>
      <c r="F743" s="181"/>
      <c r="G743" s="181"/>
      <c r="H743" s="181"/>
      <c r="I743" s="181"/>
      <c r="J743" s="7">
        <f t="shared" si="39"/>
      </c>
      <c r="K743" s="12"/>
    </row>
    <row r="744" spans="1:11" ht="16.5" thickBot="1">
      <c r="A744" s="22">
        <v>755</v>
      </c>
      <c r="B744" s="504"/>
      <c r="C744" s="295" t="s">
        <v>629</v>
      </c>
      <c r="D744" s="478">
        <f>+B744</f>
        <v>0</v>
      </c>
      <c r="E744" s="296">
        <f>SUM(E629,E632,E638,E646,E647,E665,E669,E675,E678,E679,E680,E681,E682,E691,E697,E698,E699,E700,E707,E711,E712,E713,E714,E717,E718,E726,E729,E730,E735)+E740</f>
        <v>653526</v>
      </c>
      <c r="F744" s="297">
        <f>SUM(F629,F632,F638,F646,F647,F665,F669,F675,F678,F679,F680,F681,F682,F691,F697,F698,F699,F700,F707,F711,F712,F713,F714,F717,F718,F726,F729,F730,F735)+F740</f>
        <v>835693</v>
      </c>
      <c r="G744" s="298">
        <f>SUM(G629,G632,G638,G646,G647,G665,G669,G675,G678,G679,G680,G681,G682,G691,G697,G698,G699,G700,G707,G711,G712,G713,G714,G717,G718,G726,G729,G730,G735)+G740</f>
        <v>717316</v>
      </c>
      <c r="H744" s="296">
        <f>SUM(H629,H632,H638,H646,H647,H665,H669,H675,H678,H679,H680,H681,H682,H691,H697,H698,H699,H700,H707,H711,H712,H713,H714,H717,H718,H726,H729,H730,H735)+H740</f>
        <v>717316</v>
      </c>
      <c r="I744" s="297">
        <f>SUM(I629,I632,I638,I646,I647,I665,I669,I675,I678,I679,I680,I681,I682,I691,I697,I698,I699,I700,I707,I711,I712,I713,I714,I717,I718,I726,I729,I730,I735)+I740</f>
        <v>717316</v>
      </c>
      <c r="J744" s="7">
        <f t="shared" si="39"/>
        <v>1</v>
      </c>
      <c r="K744" s="71" t="str">
        <f>LEFT(C626,1)</f>
        <v>1</v>
      </c>
    </row>
    <row r="745" spans="1:10" ht="16.5" thickTop="1">
      <c r="A745" s="22">
        <v>760</v>
      </c>
      <c r="B745" s="73" t="s">
        <v>1604</v>
      </c>
      <c r="C745" s="1"/>
      <c r="J745" s="7">
        <v>1</v>
      </c>
    </row>
    <row r="746" spans="1:10" ht="15">
      <c r="A746" s="21">
        <v>765</v>
      </c>
      <c r="B746" s="459"/>
      <c r="C746" s="459"/>
      <c r="D746" s="460"/>
      <c r="E746" s="459"/>
      <c r="F746" s="459"/>
      <c r="G746" s="459"/>
      <c r="H746" s="459"/>
      <c r="I746" s="459"/>
      <c r="J746" s="7">
        <v>1</v>
      </c>
    </row>
    <row r="747" spans="1:11" ht="15">
      <c r="A747" s="21">
        <v>775</v>
      </c>
      <c r="B747" s="63"/>
      <c r="C747" s="63"/>
      <c r="D747" s="63"/>
      <c r="E747" s="63"/>
      <c r="F747" s="63"/>
      <c r="G747" s="63"/>
      <c r="H747" s="63"/>
      <c r="I747" s="63"/>
      <c r="J747" s="7">
        <v>1</v>
      </c>
      <c r="K747" s="63"/>
    </row>
    <row r="748" spans="1:10" ht="15">
      <c r="A748" s="22">
        <v>780</v>
      </c>
      <c r="B748" s="6"/>
      <c r="C748" s="6"/>
      <c r="D748" s="367"/>
      <c r="E748" s="36"/>
      <c r="F748" s="36"/>
      <c r="G748" s="36"/>
      <c r="H748" s="36"/>
      <c r="I748" s="36"/>
      <c r="J748" s="7">
        <f>(IF(OR($E748&lt;&gt;0,$F748&lt;&gt;0,$G748&lt;&gt;0,$H748&lt;&gt;0,$I748&lt;&gt;0),$J$2,""))</f>
      </c>
    </row>
    <row r="749" spans="1:10" ht="15">
      <c r="A749" s="22">
        <v>785</v>
      </c>
      <c r="B749" s="6"/>
      <c r="C749" s="457"/>
      <c r="D749" s="458"/>
      <c r="E749" s="36"/>
      <c r="F749" s="36"/>
      <c r="G749" s="36"/>
      <c r="H749" s="36"/>
      <c r="I749" s="36"/>
      <c r="J749" s="7">
        <v>1</v>
      </c>
    </row>
    <row r="750" spans="1:10" ht="15.75">
      <c r="A750" s="22">
        <v>790</v>
      </c>
      <c r="B750" s="798" t="str">
        <f>$B$7</f>
        <v>ПРОГНОЗА ЗА ПЕРИОДА 2023-2026 г. НА ПОСТЪПЛЕНИЯТА ОТ МЕСТНИ ПРИХОДИ  И НА РАЗХОДИТЕ ЗА МЕСТНИ ДЕЙНОСТИ</v>
      </c>
      <c r="C750" s="799"/>
      <c r="D750" s="799"/>
      <c r="E750" s="198"/>
      <c r="F750" s="194"/>
      <c r="G750" s="194"/>
      <c r="H750" s="194"/>
      <c r="I750" s="194"/>
      <c r="J750" s="7">
        <v>1</v>
      </c>
    </row>
    <row r="751" spans="1:10" ht="15.75">
      <c r="A751" s="22">
        <v>795</v>
      </c>
      <c r="B751" s="189"/>
      <c r="C751" s="293"/>
      <c r="D751" s="300"/>
      <c r="E751" s="306" t="s">
        <v>373</v>
      </c>
      <c r="F751" s="306" t="s">
        <v>719</v>
      </c>
      <c r="G751" s="454" t="s">
        <v>858</v>
      </c>
      <c r="H751" s="455"/>
      <c r="I751" s="456"/>
      <c r="J751" s="7">
        <v>1</v>
      </c>
    </row>
    <row r="752" spans="1:10" ht="18">
      <c r="A752" s="21">
        <v>805</v>
      </c>
      <c r="B752" s="763">
        <f>$B$9</f>
        <v>0</v>
      </c>
      <c r="C752" s="764"/>
      <c r="D752" s="765"/>
      <c r="E752" s="106">
        <f>$E$9</f>
        <v>44927</v>
      </c>
      <c r="F752" s="187">
        <f>$F$9</f>
        <v>46387</v>
      </c>
      <c r="G752" s="194"/>
      <c r="H752" s="194"/>
      <c r="I752" s="194"/>
      <c r="J752" s="7">
        <v>1</v>
      </c>
    </row>
    <row r="753" spans="1:10" ht="15">
      <c r="A753" s="22">
        <v>810</v>
      </c>
      <c r="B753" s="188" t="str">
        <f>$B$10</f>
        <v>(наименование на разпоредителя с бюджет)</v>
      </c>
      <c r="C753" s="189"/>
      <c r="D753" s="190"/>
      <c r="E753" s="194"/>
      <c r="F753" s="194"/>
      <c r="G753" s="194"/>
      <c r="H753" s="194"/>
      <c r="I753" s="194"/>
      <c r="J753" s="7">
        <v>1</v>
      </c>
    </row>
    <row r="754" spans="1:10" ht="15">
      <c r="A754" s="22">
        <v>815</v>
      </c>
      <c r="B754" s="188"/>
      <c r="C754" s="189"/>
      <c r="D754" s="190"/>
      <c r="E754" s="194"/>
      <c r="F754" s="194"/>
      <c r="G754" s="194"/>
      <c r="H754" s="194"/>
      <c r="I754" s="194"/>
      <c r="J754" s="7">
        <v>1</v>
      </c>
    </row>
    <row r="755" spans="1:10" ht="18">
      <c r="A755" s="27">
        <v>525</v>
      </c>
      <c r="B755" s="800" t="str">
        <f>$B$12</f>
        <v>Николаево</v>
      </c>
      <c r="C755" s="801"/>
      <c r="D755" s="802"/>
      <c r="E755" s="309" t="s">
        <v>744</v>
      </c>
      <c r="F755" s="453" t="str">
        <f>$F$12</f>
        <v>7406</v>
      </c>
      <c r="G755" s="194"/>
      <c r="H755" s="194"/>
      <c r="I755" s="194"/>
      <c r="J755" s="7">
        <v>1</v>
      </c>
    </row>
    <row r="756" spans="1:10" ht="15.75">
      <c r="A756" s="21">
        <v>820</v>
      </c>
      <c r="B756" s="191" t="str">
        <f>$B$13</f>
        <v>(наименование на първостепенния разпоредител с бюджет)</v>
      </c>
      <c r="C756" s="189"/>
      <c r="D756" s="190"/>
      <c r="E756" s="198"/>
      <c r="F756" s="194"/>
      <c r="G756" s="194"/>
      <c r="H756" s="194"/>
      <c r="I756" s="194"/>
      <c r="J756" s="7">
        <v>1</v>
      </c>
    </row>
    <row r="757" spans="1:10" ht="15.75">
      <c r="A757" s="22">
        <v>821</v>
      </c>
      <c r="B757" s="193"/>
      <c r="C757" s="194"/>
      <c r="D757" s="112"/>
      <c r="E757" s="181"/>
      <c r="F757" s="181"/>
      <c r="G757" s="181"/>
      <c r="H757" s="181"/>
      <c r="I757" s="181"/>
      <c r="J757" s="7">
        <v>1</v>
      </c>
    </row>
    <row r="758" spans="1:10" ht="15.75" thickBot="1">
      <c r="A758" s="22">
        <v>822</v>
      </c>
      <c r="B758" s="189"/>
      <c r="C758" s="293"/>
      <c r="D758" s="300"/>
      <c r="E758" s="308"/>
      <c r="F758" s="308"/>
      <c r="G758" s="308"/>
      <c r="H758" s="308"/>
      <c r="I758" s="308"/>
      <c r="J758" s="7">
        <v>1</v>
      </c>
    </row>
    <row r="759" spans="1:10" ht="17.25" thickBot="1">
      <c r="A759" s="22">
        <v>823</v>
      </c>
      <c r="B759" s="203"/>
      <c r="C759" s="204"/>
      <c r="D759" s="205" t="s">
        <v>607</v>
      </c>
      <c r="E759" s="618" t="str">
        <f>$E$19</f>
        <v>Годишен отчет</v>
      </c>
      <c r="F759" s="619" t="str">
        <f>$F$19</f>
        <v>Разчет</v>
      </c>
      <c r="G759" s="619" t="str">
        <f>$G$19</f>
        <v>Прогноза</v>
      </c>
      <c r="H759" s="619" t="str">
        <f>$H$19</f>
        <v>Прогноза</v>
      </c>
      <c r="I759" s="619" t="str">
        <f>$I$19</f>
        <v>Прогноза</v>
      </c>
      <c r="J759" s="7">
        <v>1</v>
      </c>
    </row>
    <row r="760" spans="1:10" ht="16.5" thickBot="1">
      <c r="A760" s="22">
        <v>825</v>
      </c>
      <c r="B760" s="206" t="s">
        <v>46</v>
      </c>
      <c r="C760" s="207" t="s">
        <v>375</v>
      </c>
      <c r="D760" s="208" t="s">
        <v>608</v>
      </c>
      <c r="E760" s="624">
        <f>$E$20</f>
        <v>2022</v>
      </c>
      <c r="F760" s="625">
        <f>$F$20</f>
        <v>2023</v>
      </c>
      <c r="G760" s="625">
        <f>$G$20</f>
        <v>2024</v>
      </c>
      <c r="H760" s="625">
        <f>$H$20</f>
        <v>2025</v>
      </c>
      <c r="I760" s="625">
        <f>$I$20</f>
        <v>2026</v>
      </c>
      <c r="J760" s="7">
        <v>1</v>
      </c>
    </row>
    <row r="761" spans="1:10" ht="18.75">
      <c r="A761" s="22"/>
      <c r="B761" s="210"/>
      <c r="C761" s="211"/>
      <c r="D761" s="212" t="s">
        <v>631</v>
      </c>
      <c r="E761" s="626"/>
      <c r="F761" s="627"/>
      <c r="G761" s="628"/>
      <c r="H761" s="626"/>
      <c r="I761" s="627"/>
      <c r="J761" s="7">
        <v>1</v>
      </c>
    </row>
    <row r="762" spans="1:10" ht="15.75">
      <c r="A762" s="22"/>
      <c r="B762" s="496"/>
      <c r="C762" s="615" t="e">
        <f>VLOOKUP(D762,OP_LIST2,2,FALSE)</f>
        <v>#N/A</v>
      </c>
      <c r="D762" s="502"/>
      <c r="E762" s="486"/>
      <c r="F762" s="487"/>
      <c r="G762" s="488"/>
      <c r="H762" s="486"/>
      <c r="I762" s="487"/>
      <c r="J762" s="7">
        <v>1</v>
      </c>
    </row>
    <row r="763" spans="1:10" ht="15.75">
      <c r="A763" s="22"/>
      <c r="B763" s="499"/>
      <c r="C763" s="715">
        <f>VLOOKUP(D764,GROUPS2,2,FALSE)</f>
        <v>301</v>
      </c>
      <c r="D763" s="502" t="s">
        <v>1605</v>
      </c>
      <c r="E763" s="489"/>
      <c r="F763" s="490"/>
      <c r="G763" s="491"/>
      <c r="H763" s="489"/>
      <c r="I763" s="490"/>
      <c r="J763" s="7">
        <v>1</v>
      </c>
    </row>
    <row r="764" spans="1:10" ht="15.75">
      <c r="A764" s="22"/>
      <c r="B764" s="495"/>
      <c r="C764" s="716">
        <f>+C763</f>
        <v>301</v>
      </c>
      <c r="D764" s="497" t="s">
        <v>1587</v>
      </c>
      <c r="E764" s="489"/>
      <c r="F764" s="490"/>
      <c r="G764" s="491"/>
      <c r="H764" s="489"/>
      <c r="I764" s="490"/>
      <c r="J764" s="7">
        <v>1</v>
      </c>
    </row>
    <row r="765" spans="1:10" ht="15">
      <c r="A765" s="22"/>
      <c r="B765" s="500"/>
      <c r="C765" s="498"/>
      <c r="D765" s="501" t="s">
        <v>609</v>
      </c>
      <c r="E765" s="492"/>
      <c r="F765" s="493"/>
      <c r="G765" s="494"/>
      <c r="H765" s="492"/>
      <c r="I765" s="493"/>
      <c r="J765" s="7">
        <v>1</v>
      </c>
    </row>
    <row r="766" spans="1:11" ht="15.75">
      <c r="A766" s="22"/>
      <c r="B766" s="217">
        <v>100</v>
      </c>
      <c r="C766" s="789" t="s">
        <v>632</v>
      </c>
      <c r="D766" s="803"/>
      <c r="E766" s="218">
        <f>SUM(E767:E768)</f>
        <v>0</v>
      </c>
      <c r="F766" s="219">
        <f>SUM(F767:F768)</f>
        <v>0</v>
      </c>
      <c r="G766" s="220">
        <f>SUM(G767:G768)</f>
        <v>0</v>
      </c>
      <c r="H766" s="218">
        <f>SUM(H767:H768)</f>
        <v>0</v>
      </c>
      <c r="I766" s="219">
        <f>SUM(I767:I768)</f>
        <v>0</v>
      </c>
      <c r="J766" s="7">
        <f aca="true" t="shared" si="40" ref="J766:J829">(IF(OR($E766&lt;&gt;0,$F766&lt;&gt;0,$G766&lt;&gt;0,$H766&lt;&gt;0,$I766&lt;&gt;0),$J$2,""))</f>
      </c>
      <c r="K766" s="12"/>
    </row>
    <row r="767" spans="1:11" ht="15.75">
      <c r="A767" s="22"/>
      <c r="B767" s="222"/>
      <c r="C767" s="223">
        <v>101</v>
      </c>
      <c r="D767" s="224" t="s">
        <v>633</v>
      </c>
      <c r="E767" s="128"/>
      <c r="F767" s="129"/>
      <c r="G767" s="461"/>
      <c r="H767" s="128"/>
      <c r="I767" s="129"/>
      <c r="J767" s="7">
        <f t="shared" si="40"/>
      </c>
      <c r="K767" s="12"/>
    </row>
    <row r="768" spans="1:11" ht="15.75">
      <c r="A768" s="10"/>
      <c r="B768" s="222"/>
      <c r="C768" s="225">
        <v>102</v>
      </c>
      <c r="D768" s="226" t="s">
        <v>634</v>
      </c>
      <c r="E768" s="145"/>
      <c r="F768" s="146"/>
      <c r="G768" s="467"/>
      <c r="H768" s="145"/>
      <c r="I768" s="146"/>
      <c r="J768" s="7">
        <f t="shared" si="40"/>
      </c>
      <c r="K768" s="12"/>
    </row>
    <row r="769" spans="1:11" ht="15.75">
      <c r="A769" s="10"/>
      <c r="B769" s="217">
        <v>200</v>
      </c>
      <c r="C769" s="787" t="s">
        <v>635</v>
      </c>
      <c r="D769" s="804"/>
      <c r="E769" s="218">
        <f>SUM(E770:E774)</f>
        <v>0</v>
      </c>
      <c r="F769" s="219">
        <f>SUM(F770:F774)</f>
        <v>0</v>
      </c>
      <c r="G769" s="220">
        <f>SUM(G770:G774)</f>
        <v>0</v>
      </c>
      <c r="H769" s="218">
        <f>SUM(H770:H774)</f>
        <v>0</v>
      </c>
      <c r="I769" s="219">
        <f>SUM(I770:I774)</f>
        <v>0</v>
      </c>
      <c r="J769" s="7">
        <f t="shared" si="40"/>
      </c>
      <c r="K769" s="12"/>
    </row>
    <row r="770" spans="1:11" ht="15.75">
      <c r="A770" s="10"/>
      <c r="B770" s="227"/>
      <c r="C770" s="223">
        <v>201</v>
      </c>
      <c r="D770" s="224" t="s">
        <v>636</v>
      </c>
      <c r="E770" s="128"/>
      <c r="F770" s="129"/>
      <c r="G770" s="461"/>
      <c r="H770" s="128"/>
      <c r="I770" s="129"/>
      <c r="J770" s="7">
        <f t="shared" si="40"/>
      </c>
      <c r="K770" s="12"/>
    </row>
    <row r="771" spans="1:11" ht="15.75">
      <c r="A771" s="10"/>
      <c r="B771" s="228"/>
      <c r="C771" s="229">
        <v>202</v>
      </c>
      <c r="D771" s="230" t="s">
        <v>637</v>
      </c>
      <c r="E771" s="134"/>
      <c r="F771" s="135"/>
      <c r="G771" s="466"/>
      <c r="H771" s="134"/>
      <c r="I771" s="135"/>
      <c r="J771" s="7">
        <f t="shared" si="40"/>
      </c>
      <c r="K771" s="12"/>
    </row>
    <row r="772" spans="1:11" ht="31.5">
      <c r="A772" s="10"/>
      <c r="B772" s="231"/>
      <c r="C772" s="229">
        <v>205</v>
      </c>
      <c r="D772" s="230" t="s">
        <v>495</v>
      </c>
      <c r="E772" s="134"/>
      <c r="F772" s="135"/>
      <c r="G772" s="466"/>
      <c r="H772" s="134"/>
      <c r="I772" s="135"/>
      <c r="J772" s="7">
        <f t="shared" si="40"/>
      </c>
      <c r="K772" s="12"/>
    </row>
    <row r="773" spans="1:11" ht="15.75">
      <c r="A773" s="10"/>
      <c r="B773" s="231"/>
      <c r="C773" s="229">
        <v>208</v>
      </c>
      <c r="D773" s="232" t="s">
        <v>496</v>
      </c>
      <c r="E773" s="134"/>
      <c r="F773" s="135"/>
      <c r="G773" s="466"/>
      <c r="H773" s="134"/>
      <c r="I773" s="135"/>
      <c r="J773" s="7">
        <f t="shared" si="40"/>
      </c>
      <c r="K773" s="12"/>
    </row>
    <row r="774" spans="1:11" ht="15.75">
      <c r="A774" s="10"/>
      <c r="B774" s="227"/>
      <c r="C774" s="225">
        <v>209</v>
      </c>
      <c r="D774" s="233" t="s">
        <v>497</v>
      </c>
      <c r="E774" s="145"/>
      <c r="F774" s="146"/>
      <c r="G774" s="467"/>
      <c r="H774" s="145"/>
      <c r="I774" s="146"/>
      <c r="J774" s="7">
        <f t="shared" si="40"/>
      </c>
      <c r="K774" s="12"/>
    </row>
    <row r="775" spans="1:11" ht="15.75">
      <c r="A775" s="10"/>
      <c r="B775" s="217">
        <v>500</v>
      </c>
      <c r="C775" s="788" t="s">
        <v>154</v>
      </c>
      <c r="D775" s="805"/>
      <c r="E775" s="218">
        <f>SUM(E776:E782)</f>
        <v>0</v>
      </c>
      <c r="F775" s="219">
        <f>SUM(F776:F782)</f>
        <v>0</v>
      </c>
      <c r="G775" s="220">
        <f>SUM(G776:G782)</f>
        <v>0</v>
      </c>
      <c r="H775" s="218">
        <f>SUM(H776:H782)</f>
        <v>0</v>
      </c>
      <c r="I775" s="219">
        <f>SUM(I776:I782)</f>
        <v>0</v>
      </c>
      <c r="J775" s="7">
        <f t="shared" si="40"/>
      </c>
      <c r="K775" s="12"/>
    </row>
    <row r="776" spans="1:11" ht="31.5">
      <c r="A776" s="10"/>
      <c r="B776" s="227"/>
      <c r="C776" s="234">
        <v>551</v>
      </c>
      <c r="D776" s="235" t="s">
        <v>155</v>
      </c>
      <c r="E776" s="128"/>
      <c r="F776" s="129"/>
      <c r="G776" s="461"/>
      <c r="H776" s="128"/>
      <c r="I776" s="129"/>
      <c r="J776" s="7">
        <f t="shared" si="40"/>
      </c>
      <c r="K776" s="12"/>
    </row>
    <row r="777" spans="1:11" ht="15.75">
      <c r="A777" s="10"/>
      <c r="B777" s="227"/>
      <c r="C777" s="236">
        <v>552</v>
      </c>
      <c r="D777" s="237" t="s">
        <v>762</v>
      </c>
      <c r="E777" s="134"/>
      <c r="F777" s="135"/>
      <c r="G777" s="466"/>
      <c r="H777" s="134"/>
      <c r="I777" s="135"/>
      <c r="J777" s="7">
        <f t="shared" si="40"/>
      </c>
      <c r="K777" s="12"/>
    </row>
    <row r="778" spans="1:11" ht="15.75">
      <c r="A778" s="10"/>
      <c r="B778" s="238"/>
      <c r="C778" s="236">
        <v>558</v>
      </c>
      <c r="D778" s="239" t="s">
        <v>726</v>
      </c>
      <c r="E778" s="350">
        <v>0</v>
      </c>
      <c r="F778" s="351">
        <v>0</v>
      </c>
      <c r="G778" s="136">
        <v>0</v>
      </c>
      <c r="H778" s="350">
        <v>0</v>
      </c>
      <c r="I778" s="351">
        <v>0</v>
      </c>
      <c r="J778" s="7">
        <f t="shared" si="40"/>
      </c>
      <c r="K778" s="12"/>
    </row>
    <row r="779" spans="1:11" ht="15.75">
      <c r="A779" s="10"/>
      <c r="B779" s="238"/>
      <c r="C779" s="236">
        <v>560</v>
      </c>
      <c r="D779" s="239" t="s">
        <v>156</v>
      </c>
      <c r="E779" s="134"/>
      <c r="F779" s="135"/>
      <c r="G779" s="466"/>
      <c r="H779" s="134"/>
      <c r="I779" s="135"/>
      <c r="J779" s="7">
        <f t="shared" si="40"/>
      </c>
      <c r="K779" s="12"/>
    </row>
    <row r="780" spans="1:11" ht="15.75">
      <c r="A780" s="10"/>
      <c r="B780" s="238"/>
      <c r="C780" s="236">
        <v>580</v>
      </c>
      <c r="D780" s="237" t="s">
        <v>157</v>
      </c>
      <c r="E780" s="134"/>
      <c r="F780" s="135"/>
      <c r="G780" s="466"/>
      <c r="H780" s="134"/>
      <c r="I780" s="135"/>
      <c r="J780" s="7">
        <f t="shared" si="40"/>
      </c>
      <c r="K780" s="12"/>
    </row>
    <row r="781" spans="1:11" ht="30">
      <c r="A781" s="10"/>
      <c r="B781" s="227"/>
      <c r="C781" s="236">
        <v>588</v>
      </c>
      <c r="D781" s="237" t="s">
        <v>728</v>
      </c>
      <c r="E781" s="350">
        <v>0</v>
      </c>
      <c r="F781" s="351">
        <v>0</v>
      </c>
      <c r="G781" s="136">
        <v>0</v>
      </c>
      <c r="H781" s="350">
        <v>0</v>
      </c>
      <c r="I781" s="351">
        <v>0</v>
      </c>
      <c r="J781" s="7">
        <f t="shared" si="40"/>
      </c>
      <c r="K781" s="12"/>
    </row>
    <row r="782" spans="1:11" ht="31.5">
      <c r="A782" s="10"/>
      <c r="B782" s="227"/>
      <c r="C782" s="240">
        <v>590</v>
      </c>
      <c r="D782" s="241" t="s">
        <v>158</v>
      </c>
      <c r="E782" s="145"/>
      <c r="F782" s="146"/>
      <c r="G782" s="467"/>
      <c r="H782" s="145"/>
      <c r="I782" s="146"/>
      <c r="J782" s="7">
        <f t="shared" si="40"/>
      </c>
      <c r="K782" s="12"/>
    </row>
    <row r="783" spans="1:11" ht="15.75">
      <c r="A783" s="21">
        <v>5</v>
      </c>
      <c r="B783" s="217">
        <v>800</v>
      </c>
      <c r="C783" s="786" t="s">
        <v>159</v>
      </c>
      <c r="D783" s="806"/>
      <c r="E783" s="468"/>
      <c r="F783" s="469"/>
      <c r="G783" s="470"/>
      <c r="H783" s="468"/>
      <c r="I783" s="469"/>
      <c r="J783" s="7">
        <f t="shared" si="40"/>
      </c>
      <c r="K783" s="12"/>
    </row>
    <row r="784" spans="1:11" ht="15.75">
      <c r="A784" s="22">
        <v>10</v>
      </c>
      <c r="B784" s="217">
        <v>1000</v>
      </c>
      <c r="C784" s="787" t="s">
        <v>160</v>
      </c>
      <c r="D784" s="804"/>
      <c r="E784" s="218">
        <f>SUM(E785:E801)</f>
        <v>32905</v>
      </c>
      <c r="F784" s="219">
        <f>SUM(F785:F801)</f>
        <v>0</v>
      </c>
      <c r="G784" s="220">
        <f>SUM(G785:G801)</f>
        <v>0</v>
      </c>
      <c r="H784" s="218">
        <f>SUM(H785:H801)</f>
        <v>0</v>
      </c>
      <c r="I784" s="219">
        <f>SUM(I785:I801)</f>
        <v>0</v>
      </c>
      <c r="J784" s="7">
        <f t="shared" si="40"/>
        <v>1</v>
      </c>
      <c r="K784" s="12"/>
    </row>
    <row r="785" spans="1:11" ht="15.75">
      <c r="A785" s="22">
        <v>15</v>
      </c>
      <c r="B785" s="228"/>
      <c r="C785" s="223">
        <v>1011</v>
      </c>
      <c r="D785" s="242" t="s">
        <v>161</v>
      </c>
      <c r="E785" s="128">
        <v>12440</v>
      </c>
      <c r="F785" s="129"/>
      <c r="G785" s="461"/>
      <c r="H785" s="128"/>
      <c r="I785" s="129"/>
      <c r="J785" s="7">
        <f t="shared" si="40"/>
        <v>1</v>
      </c>
      <c r="K785" s="12"/>
    </row>
    <row r="786" spans="1:11" ht="15.75">
      <c r="A786" s="21">
        <v>35</v>
      </c>
      <c r="B786" s="228"/>
      <c r="C786" s="229">
        <v>1012</v>
      </c>
      <c r="D786" s="230" t="s">
        <v>162</v>
      </c>
      <c r="E786" s="134"/>
      <c r="F786" s="135"/>
      <c r="G786" s="466"/>
      <c r="H786" s="134"/>
      <c r="I786" s="135"/>
      <c r="J786" s="7">
        <f t="shared" si="40"/>
      </c>
      <c r="K786" s="12"/>
    </row>
    <row r="787" spans="1:11" ht="15.75">
      <c r="A787" s="22">
        <v>40</v>
      </c>
      <c r="B787" s="228"/>
      <c r="C787" s="229">
        <v>1013</v>
      </c>
      <c r="D787" s="230" t="s">
        <v>163</v>
      </c>
      <c r="E787" s="134"/>
      <c r="F787" s="135"/>
      <c r="G787" s="466"/>
      <c r="H787" s="134"/>
      <c r="I787" s="135"/>
      <c r="J787" s="7">
        <f t="shared" si="40"/>
      </c>
      <c r="K787" s="12"/>
    </row>
    <row r="788" spans="1:11" ht="15.75">
      <c r="A788" s="22">
        <v>45</v>
      </c>
      <c r="B788" s="228"/>
      <c r="C788" s="229">
        <v>1014</v>
      </c>
      <c r="D788" s="230" t="s">
        <v>164</v>
      </c>
      <c r="E788" s="134"/>
      <c r="F788" s="135"/>
      <c r="G788" s="466"/>
      <c r="H788" s="134"/>
      <c r="I788" s="135"/>
      <c r="J788" s="7">
        <f t="shared" si="40"/>
      </c>
      <c r="K788" s="12"/>
    </row>
    <row r="789" spans="1:11" ht="15.75">
      <c r="A789" s="22">
        <v>50</v>
      </c>
      <c r="B789" s="228"/>
      <c r="C789" s="229">
        <v>1015</v>
      </c>
      <c r="D789" s="230" t="s">
        <v>165</v>
      </c>
      <c r="E789" s="134">
        <v>4192</v>
      </c>
      <c r="F789" s="135"/>
      <c r="G789" s="466"/>
      <c r="H789" s="134"/>
      <c r="I789" s="135"/>
      <c r="J789" s="7">
        <f t="shared" si="40"/>
        <v>1</v>
      </c>
      <c r="K789" s="12"/>
    </row>
    <row r="790" spans="1:11" ht="15.75">
      <c r="A790" s="22">
        <v>55</v>
      </c>
      <c r="B790" s="228"/>
      <c r="C790" s="243">
        <v>1016</v>
      </c>
      <c r="D790" s="244" t="s">
        <v>166</v>
      </c>
      <c r="E790" s="140">
        <v>13504</v>
      </c>
      <c r="F790" s="141"/>
      <c r="G790" s="462"/>
      <c r="H790" s="140"/>
      <c r="I790" s="141"/>
      <c r="J790" s="7">
        <f t="shared" si="40"/>
        <v>1</v>
      </c>
      <c r="K790" s="12"/>
    </row>
    <row r="791" spans="1:11" ht="15.75">
      <c r="A791" s="22">
        <v>60</v>
      </c>
      <c r="B791" s="222"/>
      <c r="C791" s="245">
        <v>1020</v>
      </c>
      <c r="D791" s="246" t="s">
        <v>167</v>
      </c>
      <c r="E791" s="329">
        <v>2745</v>
      </c>
      <c r="F791" s="330"/>
      <c r="G791" s="474"/>
      <c r="H791" s="329"/>
      <c r="I791" s="330"/>
      <c r="J791" s="7">
        <f t="shared" si="40"/>
        <v>1</v>
      </c>
      <c r="K791" s="12"/>
    </row>
    <row r="792" spans="1:11" ht="15.75">
      <c r="A792" s="21">
        <v>65</v>
      </c>
      <c r="B792" s="228"/>
      <c r="C792" s="247">
        <v>1030</v>
      </c>
      <c r="D792" s="248" t="s">
        <v>168</v>
      </c>
      <c r="E792" s="325"/>
      <c r="F792" s="326"/>
      <c r="G792" s="471"/>
      <c r="H792" s="325"/>
      <c r="I792" s="326"/>
      <c r="J792" s="7">
        <f t="shared" si="40"/>
      </c>
      <c r="K792" s="12"/>
    </row>
    <row r="793" spans="1:11" ht="15.75">
      <c r="A793" s="22">
        <v>70</v>
      </c>
      <c r="B793" s="228"/>
      <c r="C793" s="245">
        <v>1051</v>
      </c>
      <c r="D793" s="250" t="s">
        <v>169</v>
      </c>
      <c r="E793" s="329">
        <v>24</v>
      </c>
      <c r="F793" s="330"/>
      <c r="G793" s="474"/>
      <c r="H793" s="329"/>
      <c r="I793" s="330"/>
      <c r="J793" s="7">
        <f t="shared" si="40"/>
        <v>1</v>
      </c>
      <c r="K793" s="12"/>
    </row>
    <row r="794" spans="1:11" ht="15.75">
      <c r="A794" s="22">
        <v>75</v>
      </c>
      <c r="B794" s="228"/>
      <c r="C794" s="229">
        <v>1052</v>
      </c>
      <c r="D794" s="230" t="s">
        <v>170</v>
      </c>
      <c r="E794" s="134"/>
      <c r="F794" s="135"/>
      <c r="G794" s="466"/>
      <c r="H794" s="134"/>
      <c r="I794" s="135"/>
      <c r="J794" s="7">
        <f t="shared" si="40"/>
      </c>
      <c r="K794" s="12"/>
    </row>
    <row r="795" spans="1:11" ht="15.75">
      <c r="A795" s="22">
        <v>80</v>
      </c>
      <c r="B795" s="228"/>
      <c r="C795" s="247">
        <v>1053</v>
      </c>
      <c r="D795" s="248" t="s">
        <v>729</v>
      </c>
      <c r="E795" s="325"/>
      <c r="F795" s="326"/>
      <c r="G795" s="471"/>
      <c r="H795" s="325"/>
      <c r="I795" s="326"/>
      <c r="J795" s="7">
        <f t="shared" si="40"/>
      </c>
      <c r="K795" s="12"/>
    </row>
    <row r="796" spans="1:11" ht="15.75">
      <c r="A796" s="22">
        <v>80</v>
      </c>
      <c r="B796" s="228"/>
      <c r="C796" s="245">
        <v>1062</v>
      </c>
      <c r="D796" s="246" t="s">
        <v>171</v>
      </c>
      <c r="E796" s="329"/>
      <c r="F796" s="330"/>
      <c r="G796" s="474"/>
      <c r="H796" s="329"/>
      <c r="I796" s="330"/>
      <c r="J796" s="7">
        <f t="shared" si="40"/>
      </c>
      <c r="K796" s="12"/>
    </row>
    <row r="797" spans="1:11" ht="15.75">
      <c r="A797" s="22">
        <v>85</v>
      </c>
      <c r="B797" s="228"/>
      <c r="C797" s="247">
        <v>1063</v>
      </c>
      <c r="D797" s="251" t="s">
        <v>688</v>
      </c>
      <c r="E797" s="325"/>
      <c r="F797" s="326"/>
      <c r="G797" s="471"/>
      <c r="H797" s="325"/>
      <c r="I797" s="326"/>
      <c r="J797" s="7">
        <f t="shared" si="40"/>
      </c>
      <c r="K797" s="12"/>
    </row>
    <row r="798" spans="1:11" ht="15.75">
      <c r="A798" s="22">
        <v>90</v>
      </c>
      <c r="B798" s="228"/>
      <c r="C798" s="252">
        <v>1069</v>
      </c>
      <c r="D798" s="253" t="s">
        <v>172</v>
      </c>
      <c r="E798" s="395"/>
      <c r="F798" s="396"/>
      <c r="G798" s="473"/>
      <c r="H798" s="395"/>
      <c r="I798" s="396"/>
      <c r="J798" s="7">
        <f t="shared" si="40"/>
      </c>
      <c r="K798" s="12"/>
    </row>
    <row r="799" spans="1:11" ht="15.75">
      <c r="A799" s="22">
        <v>90</v>
      </c>
      <c r="B799" s="222"/>
      <c r="C799" s="245">
        <v>1091</v>
      </c>
      <c r="D799" s="250" t="s">
        <v>763</v>
      </c>
      <c r="E799" s="329"/>
      <c r="F799" s="330"/>
      <c r="G799" s="474"/>
      <c r="H799" s="329"/>
      <c r="I799" s="330"/>
      <c r="J799" s="7">
        <f t="shared" si="40"/>
      </c>
      <c r="K799" s="12"/>
    </row>
    <row r="800" spans="1:11" ht="15.75">
      <c r="A800" s="21">
        <v>115</v>
      </c>
      <c r="B800" s="228"/>
      <c r="C800" s="229">
        <v>1092</v>
      </c>
      <c r="D800" s="230" t="s">
        <v>264</v>
      </c>
      <c r="E800" s="134"/>
      <c r="F800" s="135"/>
      <c r="G800" s="466"/>
      <c r="H800" s="134"/>
      <c r="I800" s="135"/>
      <c r="J800" s="7">
        <f t="shared" si="40"/>
      </c>
      <c r="K800" s="12"/>
    </row>
    <row r="801" spans="1:11" ht="15.75">
      <c r="A801" s="21">
        <v>125</v>
      </c>
      <c r="B801" s="228"/>
      <c r="C801" s="225">
        <v>1098</v>
      </c>
      <c r="D801" s="254" t="s">
        <v>173</v>
      </c>
      <c r="E801" s="145"/>
      <c r="F801" s="146"/>
      <c r="G801" s="467"/>
      <c r="H801" s="145"/>
      <c r="I801" s="146"/>
      <c r="J801" s="7">
        <f t="shared" si="40"/>
      </c>
      <c r="K801" s="12"/>
    </row>
    <row r="802" spans="1:11" ht="15.75">
      <c r="A802" s="22">
        <v>130</v>
      </c>
      <c r="B802" s="217">
        <v>1900</v>
      </c>
      <c r="C802" s="784" t="s">
        <v>231</v>
      </c>
      <c r="D802" s="807"/>
      <c r="E802" s="218">
        <f>SUM(E803:E805)</f>
        <v>0</v>
      </c>
      <c r="F802" s="219">
        <f>SUM(F803:F805)</f>
        <v>0</v>
      </c>
      <c r="G802" s="220">
        <f>SUM(G803:G805)</f>
        <v>0</v>
      </c>
      <c r="H802" s="218">
        <f>SUM(H803:H805)</f>
        <v>0</v>
      </c>
      <c r="I802" s="219">
        <f>SUM(I803:I805)</f>
        <v>0</v>
      </c>
      <c r="J802" s="7">
        <f t="shared" si="40"/>
      </c>
      <c r="K802" s="12"/>
    </row>
    <row r="803" spans="1:11" ht="31.5">
      <c r="A803" s="22">
        <v>135</v>
      </c>
      <c r="B803" s="228"/>
      <c r="C803" s="223">
        <v>1901</v>
      </c>
      <c r="D803" s="255" t="s">
        <v>764</v>
      </c>
      <c r="E803" s="128"/>
      <c r="F803" s="129"/>
      <c r="G803" s="461"/>
      <c r="H803" s="128"/>
      <c r="I803" s="129"/>
      <c r="J803" s="7">
        <f t="shared" si="40"/>
      </c>
      <c r="K803" s="12"/>
    </row>
    <row r="804" spans="1:11" ht="31.5">
      <c r="A804" s="22">
        <v>140</v>
      </c>
      <c r="B804" s="256"/>
      <c r="C804" s="229">
        <v>1981</v>
      </c>
      <c r="D804" s="257" t="s">
        <v>765</v>
      </c>
      <c r="E804" s="134"/>
      <c r="F804" s="135"/>
      <c r="G804" s="466"/>
      <c r="H804" s="134"/>
      <c r="I804" s="135"/>
      <c r="J804" s="7">
        <f t="shared" si="40"/>
      </c>
      <c r="K804" s="12"/>
    </row>
    <row r="805" spans="1:11" ht="31.5">
      <c r="A805" s="22">
        <v>145</v>
      </c>
      <c r="B805" s="228"/>
      <c r="C805" s="225">
        <v>1991</v>
      </c>
      <c r="D805" s="258" t="s">
        <v>766</v>
      </c>
      <c r="E805" s="145"/>
      <c r="F805" s="146"/>
      <c r="G805" s="467"/>
      <c r="H805" s="145"/>
      <c r="I805" s="146"/>
      <c r="J805" s="7">
        <f t="shared" si="40"/>
      </c>
      <c r="K805" s="12"/>
    </row>
    <row r="806" spans="1:11" ht="15.75">
      <c r="A806" s="22">
        <v>150</v>
      </c>
      <c r="B806" s="217">
        <v>2100</v>
      </c>
      <c r="C806" s="784" t="s">
        <v>612</v>
      </c>
      <c r="D806" s="807"/>
      <c r="E806" s="218">
        <f>SUM(E807:E811)</f>
        <v>0</v>
      </c>
      <c r="F806" s="219">
        <f>SUM(F807:F811)</f>
        <v>0</v>
      </c>
      <c r="G806" s="220">
        <f>SUM(G807:G811)</f>
        <v>0</v>
      </c>
      <c r="H806" s="218">
        <f>SUM(H807:H811)</f>
        <v>0</v>
      </c>
      <c r="I806" s="219">
        <f>SUM(I807:I811)</f>
        <v>0</v>
      </c>
      <c r="J806" s="7">
        <f t="shared" si="40"/>
      </c>
      <c r="K806" s="12"/>
    </row>
    <row r="807" spans="1:11" ht="15.75">
      <c r="A807" s="22">
        <v>155</v>
      </c>
      <c r="B807" s="228"/>
      <c r="C807" s="223">
        <v>2110</v>
      </c>
      <c r="D807" s="259" t="s">
        <v>174</v>
      </c>
      <c r="E807" s="128"/>
      <c r="F807" s="129"/>
      <c r="G807" s="461"/>
      <c r="H807" s="128"/>
      <c r="I807" s="129"/>
      <c r="J807" s="7">
        <f t="shared" si="40"/>
      </c>
      <c r="K807" s="12"/>
    </row>
    <row r="808" spans="1:11" ht="15.75">
      <c r="A808" s="22">
        <v>160</v>
      </c>
      <c r="B808" s="256"/>
      <c r="C808" s="229">
        <v>2120</v>
      </c>
      <c r="D808" s="232" t="s">
        <v>175</v>
      </c>
      <c r="E808" s="134"/>
      <c r="F808" s="135"/>
      <c r="G808" s="466"/>
      <c r="H808" s="134"/>
      <c r="I808" s="135"/>
      <c r="J808" s="7">
        <f t="shared" si="40"/>
      </c>
      <c r="K808" s="12"/>
    </row>
    <row r="809" spans="1:11" ht="15.75">
      <c r="A809" s="22">
        <v>165</v>
      </c>
      <c r="B809" s="256"/>
      <c r="C809" s="229">
        <v>2125</v>
      </c>
      <c r="D809" s="232" t="s">
        <v>176</v>
      </c>
      <c r="E809" s="350">
        <v>0</v>
      </c>
      <c r="F809" s="351">
        <v>0</v>
      </c>
      <c r="G809" s="136">
        <v>0</v>
      </c>
      <c r="H809" s="350">
        <v>0</v>
      </c>
      <c r="I809" s="351">
        <v>0</v>
      </c>
      <c r="J809" s="7">
        <f t="shared" si="40"/>
      </c>
      <c r="K809" s="12"/>
    </row>
    <row r="810" spans="1:11" ht="15.75">
      <c r="A810" s="22">
        <v>175</v>
      </c>
      <c r="B810" s="227"/>
      <c r="C810" s="229">
        <v>2140</v>
      </c>
      <c r="D810" s="232" t="s">
        <v>177</v>
      </c>
      <c r="E810" s="350">
        <v>0</v>
      </c>
      <c r="F810" s="351">
        <v>0</v>
      </c>
      <c r="G810" s="136">
        <v>0</v>
      </c>
      <c r="H810" s="350">
        <v>0</v>
      </c>
      <c r="I810" s="351">
        <v>0</v>
      </c>
      <c r="J810" s="7">
        <f t="shared" si="40"/>
      </c>
      <c r="K810" s="12"/>
    </row>
    <row r="811" spans="1:11" ht="15.75">
      <c r="A811" s="22">
        <v>180</v>
      </c>
      <c r="B811" s="228"/>
      <c r="C811" s="225">
        <v>2190</v>
      </c>
      <c r="D811" s="260" t="s">
        <v>178</v>
      </c>
      <c r="E811" s="145"/>
      <c r="F811" s="146"/>
      <c r="G811" s="467"/>
      <c r="H811" s="145"/>
      <c r="I811" s="146"/>
      <c r="J811" s="7">
        <f t="shared" si="40"/>
      </c>
      <c r="K811" s="12"/>
    </row>
    <row r="812" spans="1:11" ht="15.75">
      <c r="A812" s="22">
        <v>185</v>
      </c>
      <c r="B812" s="217">
        <v>2200</v>
      </c>
      <c r="C812" s="784" t="s">
        <v>179</v>
      </c>
      <c r="D812" s="807"/>
      <c r="E812" s="218">
        <f>SUM(E813:E814)</f>
        <v>0</v>
      </c>
      <c r="F812" s="219">
        <f>SUM(F813:F814)</f>
        <v>0</v>
      </c>
      <c r="G812" s="220">
        <f>SUM(G813:G814)</f>
        <v>0</v>
      </c>
      <c r="H812" s="218">
        <f>SUM(H813:H814)</f>
        <v>0</v>
      </c>
      <c r="I812" s="219">
        <f>SUM(I813:I814)</f>
        <v>0</v>
      </c>
      <c r="J812" s="7">
        <f t="shared" si="40"/>
      </c>
      <c r="K812" s="12"/>
    </row>
    <row r="813" spans="1:11" ht="15.75">
      <c r="A813" s="22">
        <v>190</v>
      </c>
      <c r="B813" s="228"/>
      <c r="C813" s="223">
        <v>2221</v>
      </c>
      <c r="D813" s="224" t="s">
        <v>265</v>
      </c>
      <c r="E813" s="128"/>
      <c r="F813" s="129"/>
      <c r="G813" s="461"/>
      <c r="H813" s="128"/>
      <c r="I813" s="129"/>
      <c r="J813" s="7">
        <f t="shared" si="40"/>
      </c>
      <c r="K813" s="12"/>
    </row>
    <row r="814" spans="1:11" ht="15.75">
      <c r="A814" s="22">
        <v>200</v>
      </c>
      <c r="B814" s="228"/>
      <c r="C814" s="225">
        <v>2224</v>
      </c>
      <c r="D814" s="226" t="s">
        <v>180</v>
      </c>
      <c r="E814" s="145"/>
      <c r="F814" s="146"/>
      <c r="G814" s="467"/>
      <c r="H814" s="145"/>
      <c r="I814" s="146"/>
      <c r="J814" s="7">
        <f t="shared" si="40"/>
      </c>
      <c r="K814" s="12"/>
    </row>
    <row r="815" spans="1:11" ht="15.75">
      <c r="A815" s="22">
        <v>200</v>
      </c>
      <c r="B815" s="217">
        <v>2500</v>
      </c>
      <c r="C815" s="784" t="s">
        <v>181</v>
      </c>
      <c r="D815" s="807"/>
      <c r="E815" s="468"/>
      <c r="F815" s="469"/>
      <c r="G815" s="470"/>
      <c r="H815" s="468"/>
      <c r="I815" s="469"/>
      <c r="J815" s="7">
        <f t="shared" si="40"/>
      </c>
      <c r="K815" s="12"/>
    </row>
    <row r="816" spans="1:11" ht="15.75">
      <c r="A816" s="22">
        <v>205</v>
      </c>
      <c r="B816" s="217">
        <v>2600</v>
      </c>
      <c r="C816" s="785" t="s">
        <v>182</v>
      </c>
      <c r="D816" s="808"/>
      <c r="E816" s="468"/>
      <c r="F816" s="469"/>
      <c r="G816" s="470"/>
      <c r="H816" s="468"/>
      <c r="I816" s="469"/>
      <c r="J816" s="7">
        <f t="shared" si="40"/>
      </c>
      <c r="K816" s="12"/>
    </row>
    <row r="817" spans="1:11" ht="15.75">
      <c r="A817" s="22">
        <v>210</v>
      </c>
      <c r="B817" s="217">
        <v>2700</v>
      </c>
      <c r="C817" s="785" t="s">
        <v>183</v>
      </c>
      <c r="D817" s="808"/>
      <c r="E817" s="468"/>
      <c r="F817" s="469"/>
      <c r="G817" s="470"/>
      <c r="H817" s="468"/>
      <c r="I817" s="469"/>
      <c r="J817" s="7">
        <f t="shared" si="40"/>
      </c>
      <c r="K817" s="12"/>
    </row>
    <row r="818" spans="1:11" ht="36" customHeight="1">
      <c r="A818" s="22">
        <v>215</v>
      </c>
      <c r="B818" s="217">
        <v>2800</v>
      </c>
      <c r="C818" s="785" t="s">
        <v>1266</v>
      </c>
      <c r="D818" s="808"/>
      <c r="E818" s="468"/>
      <c r="F818" s="469"/>
      <c r="G818" s="470"/>
      <c r="H818" s="468"/>
      <c r="I818" s="469"/>
      <c r="J818" s="7">
        <f t="shared" si="40"/>
      </c>
      <c r="K818" s="12"/>
    </row>
    <row r="819" spans="1:11" ht="15.75">
      <c r="A819" s="21">
        <v>220</v>
      </c>
      <c r="B819" s="217">
        <v>2900</v>
      </c>
      <c r="C819" s="784" t="s">
        <v>184</v>
      </c>
      <c r="D819" s="807"/>
      <c r="E819" s="218">
        <f>SUM(E820:E827)</f>
        <v>0</v>
      </c>
      <c r="F819" s="218">
        <f>SUM(F820:F827)</f>
        <v>0</v>
      </c>
      <c r="G819" s="218">
        <f>SUM(G820:G827)</f>
        <v>0</v>
      </c>
      <c r="H819" s="218">
        <f>SUM(H820:H827)</f>
        <v>0</v>
      </c>
      <c r="I819" s="218">
        <f>SUM(I820:I827)</f>
        <v>0</v>
      </c>
      <c r="J819" s="7">
        <f t="shared" si="40"/>
      </c>
      <c r="K819" s="12"/>
    </row>
    <row r="820" spans="1:11" ht="15.75">
      <c r="A820" s="22">
        <v>225</v>
      </c>
      <c r="B820" s="261"/>
      <c r="C820" s="223">
        <v>2910</v>
      </c>
      <c r="D820" s="262" t="s">
        <v>1620</v>
      </c>
      <c r="E820" s="128"/>
      <c r="F820" s="129"/>
      <c r="G820" s="461"/>
      <c r="H820" s="128"/>
      <c r="I820" s="129"/>
      <c r="J820" s="7">
        <f t="shared" si="40"/>
      </c>
      <c r="K820" s="12"/>
    </row>
    <row r="821" spans="1:11" ht="15.75">
      <c r="A821" s="22">
        <v>230</v>
      </c>
      <c r="B821" s="261"/>
      <c r="C821" s="223">
        <v>2920</v>
      </c>
      <c r="D821" s="262" t="s">
        <v>185</v>
      </c>
      <c r="E821" s="128"/>
      <c r="F821" s="129"/>
      <c r="G821" s="461"/>
      <c r="H821" s="128"/>
      <c r="I821" s="129"/>
      <c r="J821" s="7">
        <f t="shared" si="40"/>
      </c>
      <c r="K821" s="12"/>
    </row>
    <row r="822" spans="1:11" ht="31.5">
      <c r="A822" s="22">
        <v>245</v>
      </c>
      <c r="B822" s="261"/>
      <c r="C822" s="247">
        <v>2969</v>
      </c>
      <c r="D822" s="263" t="s">
        <v>186</v>
      </c>
      <c r="E822" s="325"/>
      <c r="F822" s="326"/>
      <c r="G822" s="471"/>
      <c r="H822" s="325"/>
      <c r="I822" s="326"/>
      <c r="J822" s="7">
        <f t="shared" si="40"/>
      </c>
      <c r="K822" s="12"/>
    </row>
    <row r="823" spans="1:11" ht="31.5">
      <c r="A823" s="21">
        <v>220</v>
      </c>
      <c r="B823" s="261"/>
      <c r="C823" s="264">
        <v>2970</v>
      </c>
      <c r="D823" s="265" t="s">
        <v>187</v>
      </c>
      <c r="E823" s="420"/>
      <c r="F823" s="421"/>
      <c r="G823" s="472"/>
      <c r="H823" s="420"/>
      <c r="I823" s="421"/>
      <c r="J823" s="7">
        <f t="shared" si="40"/>
      </c>
      <c r="K823" s="12"/>
    </row>
    <row r="824" spans="1:11" ht="15.75">
      <c r="A824" s="22">
        <v>225</v>
      </c>
      <c r="B824" s="261"/>
      <c r="C824" s="252">
        <v>2989</v>
      </c>
      <c r="D824" s="266" t="s">
        <v>188</v>
      </c>
      <c r="E824" s="395"/>
      <c r="F824" s="396"/>
      <c r="G824" s="473"/>
      <c r="H824" s="395"/>
      <c r="I824" s="396"/>
      <c r="J824" s="7">
        <f t="shared" si="40"/>
      </c>
      <c r="K824" s="12"/>
    </row>
    <row r="825" spans="1:11" ht="31.5">
      <c r="A825" s="22">
        <v>230</v>
      </c>
      <c r="B825" s="228"/>
      <c r="C825" s="245">
        <v>2990</v>
      </c>
      <c r="D825" s="267" t="s">
        <v>1621</v>
      </c>
      <c r="E825" s="329"/>
      <c r="F825" s="330"/>
      <c r="G825" s="474"/>
      <c r="H825" s="329"/>
      <c r="I825" s="330"/>
      <c r="J825" s="7">
        <f t="shared" si="40"/>
      </c>
      <c r="K825" s="12"/>
    </row>
    <row r="826" spans="1:11" ht="15.75">
      <c r="A826" s="22">
        <v>235</v>
      </c>
      <c r="B826" s="228"/>
      <c r="C826" s="245">
        <v>2991</v>
      </c>
      <c r="D826" s="267" t="s">
        <v>189</v>
      </c>
      <c r="E826" s="329"/>
      <c r="F826" s="330"/>
      <c r="G826" s="474"/>
      <c r="H826" s="329"/>
      <c r="I826" s="330"/>
      <c r="J826" s="7">
        <f t="shared" si="40"/>
      </c>
      <c r="K826" s="12"/>
    </row>
    <row r="827" spans="1:11" ht="15.75">
      <c r="A827" s="22">
        <v>240</v>
      </c>
      <c r="B827" s="228"/>
      <c r="C827" s="225">
        <v>2992</v>
      </c>
      <c r="D827" s="268" t="s">
        <v>190</v>
      </c>
      <c r="E827" s="145"/>
      <c r="F827" s="146"/>
      <c r="G827" s="467"/>
      <c r="H827" s="145"/>
      <c r="I827" s="146"/>
      <c r="J827" s="7">
        <f t="shared" si="40"/>
      </c>
      <c r="K827" s="12"/>
    </row>
    <row r="828" spans="1:11" ht="15.75">
      <c r="A828" s="22">
        <v>245</v>
      </c>
      <c r="B828" s="217">
        <v>3300</v>
      </c>
      <c r="C828" s="269" t="s">
        <v>1642</v>
      </c>
      <c r="D828" s="731"/>
      <c r="E828" s="218">
        <f>SUM(E829:E833)</f>
        <v>0</v>
      </c>
      <c r="F828" s="219">
        <f>SUM(F829:F833)</f>
        <v>0</v>
      </c>
      <c r="G828" s="220">
        <f>SUM(G829:G833)</f>
        <v>0</v>
      </c>
      <c r="H828" s="218">
        <f>SUM(H829:H833)</f>
        <v>0</v>
      </c>
      <c r="I828" s="219">
        <f>SUM(I829:I833)</f>
        <v>0</v>
      </c>
      <c r="J828" s="7">
        <f t="shared" si="40"/>
      </c>
      <c r="K828" s="12"/>
    </row>
    <row r="829" spans="1:11" ht="15.75">
      <c r="A829" s="21">
        <v>250</v>
      </c>
      <c r="B829" s="227"/>
      <c r="C829" s="223">
        <v>3301</v>
      </c>
      <c r="D829" s="270" t="s">
        <v>191</v>
      </c>
      <c r="E829" s="348">
        <v>0</v>
      </c>
      <c r="F829" s="349">
        <v>0</v>
      </c>
      <c r="G829" s="130">
        <v>0</v>
      </c>
      <c r="H829" s="348">
        <v>0</v>
      </c>
      <c r="I829" s="349">
        <v>0</v>
      </c>
      <c r="J829" s="7">
        <f t="shared" si="40"/>
      </c>
      <c r="K829" s="12"/>
    </row>
    <row r="830" spans="1:11" ht="15.75">
      <c r="A830" s="22">
        <v>255</v>
      </c>
      <c r="B830" s="227"/>
      <c r="C830" s="229">
        <v>3302</v>
      </c>
      <c r="D830" s="271" t="s">
        <v>610</v>
      </c>
      <c r="E830" s="350">
        <v>0</v>
      </c>
      <c r="F830" s="351">
        <v>0</v>
      </c>
      <c r="G830" s="136">
        <v>0</v>
      </c>
      <c r="H830" s="350">
        <v>0</v>
      </c>
      <c r="I830" s="351">
        <v>0</v>
      </c>
      <c r="J830" s="7">
        <f aca="true" t="shared" si="41" ref="J830:J881">(IF(OR($E830&lt;&gt;0,$F830&lt;&gt;0,$G830&lt;&gt;0,$H830&lt;&gt;0,$I830&lt;&gt;0),$J$2,""))</f>
      </c>
      <c r="K830" s="12"/>
    </row>
    <row r="831" spans="1:11" ht="15.75">
      <c r="A831" s="22">
        <v>265</v>
      </c>
      <c r="B831" s="227"/>
      <c r="C831" s="229">
        <v>3304</v>
      </c>
      <c r="D831" s="271" t="s">
        <v>192</v>
      </c>
      <c r="E831" s="350">
        <v>0</v>
      </c>
      <c r="F831" s="351">
        <v>0</v>
      </c>
      <c r="G831" s="136">
        <v>0</v>
      </c>
      <c r="H831" s="350">
        <v>0</v>
      </c>
      <c r="I831" s="351">
        <v>0</v>
      </c>
      <c r="J831" s="7">
        <f t="shared" si="41"/>
      </c>
      <c r="K831" s="12"/>
    </row>
    <row r="832" spans="1:11" ht="30">
      <c r="A832" s="21">
        <v>270</v>
      </c>
      <c r="B832" s="227"/>
      <c r="C832" s="225">
        <v>3306</v>
      </c>
      <c r="D832" s="272" t="s">
        <v>1263</v>
      </c>
      <c r="E832" s="350">
        <v>0</v>
      </c>
      <c r="F832" s="351">
        <v>0</v>
      </c>
      <c r="G832" s="136">
        <v>0</v>
      </c>
      <c r="H832" s="350">
        <v>0</v>
      </c>
      <c r="I832" s="351">
        <v>0</v>
      </c>
      <c r="J832" s="7">
        <f t="shared" si="41"/>
      </c>
      <c r="K832" s="12"/>
    </row>
    <row r="833" spans="1:11" ht="15.75">
      <c r="A833" s="21">
        <v>290</v>
      </c>
      <c r="B833" s="227"/>
      <c r="C833" s="225">
        <v>3307</v>
      </c>
      <c r="D833" s="272" t="s">
        <v>1649</v>
      </c>
      <c r="E833" s="352">
        <v>0</v>
      </c>
      <c r="F833" s="353">
        <v>0</v>
      </c>
      <c r="G833" s="147">
        <v>0</v>
      </c>
      <c r="H833" s="352">
        <v>0</v>
      </c>
      <c r="I833" s="353">
        <v>0</v>
      </c>
      <c r="J833" s="7">
        <f t="shared" si="41"/>
      </c>
      <c r="K833" s="12"/>
    </row>
    <row r="834" spans="1:11" ht="15.75">
      <c r="A834" s="37">
        <v>320</v>
      </c>
      <c r="B834" s="217">
        <v>3900</v>
      </c>
      <c r="C834" s="784" t="s">
        <v>193</v>
      </c>
      <c r="D834" s="807"/>
      <c r="E834" s="505">
        <v>0</v>
      </c>
      <c r="F834" s="506">
        <v>0</v>
      </c>
      <c r="G834" s="507">
        <v>0</v>
      </c>
      <c r="H834" s="505">
        <v>0</v>
      </c>
      <c r="I834" s="506">
        <v>0</v>
      </c>
      <c r="J834" s="7">
        <f t="shared" si="41"/>
      </c>
      <c r="K834" s="12"/>
    </row>
    <row r="835" spans="1:11" ht="15.75">
      <c r="A835" s="21">
        <v>330</v>
      </c>
      <c r="B835" s="217">
        <v>4000</v>
      </c>
      <c r="C835" s="784" t="s">
        <v>194</v>
      </c>
      <c r="D835" s="807"/>
      <c r="E835" s="468"/>
      <c r="F835" s="469"/>
      <c r="G835" s="470"/>
      <c r="H835" s="468"/>
      <c r="I835" s="469"/>
      <c r="J835" s="7">
        <f t="shared" si="41"/>
      </c>
      <c r="K835" s="12"/>
    </row>
    <row r="836" spans="1:11" ht="15.75">
      <c r="A836" s="21">
        <v>350</v>
      </c>
      <c r="B836" s="217">
        <v>4100</v>
      </c>
      <c r="C836" s="784" t="s">
        <v>195</v>
      </c>
      <c r="D836" s="807"/>
      <c r="E836" s="468"/>
      <c r="F836" s="469"/>
      <c r="G836" s="470"/>
      <c r="H836" s="468"/>
      <c r="I836" s="469"/>
      <c r="J836" s="7">
        <f t="shared" si="41"/>
      </c>
      <c r="K836" s="12"/>
    </row>
    <row r="837" spans="1:11" ht="15.75">
      <c r="A837" s="22">
        <v>355</v>
      </c>
      <c r="B837" s="217">
        <v>4200</v>
      </c>
      <c r="C837" s="784" t="s">
        <v>196</v>
      </c>
      <c r="D837" s="807"/>
      <c r="E837" s="218">
        <f>SUM(E838:E843)</f>
        <v>0</v>
      </c>
      <c r="F837" s="219">
        <f>SUM(F838:F843)</f>
        <v>0</v>
      </c>
      <c r="G837" s="220">
        <f>SUM(G838:G843)</f>
        <v>0</v>
      </c>
      <c r="H837" s="218">
        <f>SUM(H838:H843)</f>
        <v>0</v>
      </c>
      <c r="I837" s="219">
        <f>SUM(I838:I843)</f>
        <v>0</v>
      </c>
      <c r="J837" s="7">
        <f t="shared" si="41"/>
      </c>
      <c r="K837" s="12"/>
    </row>
    <row r="838" spans="1:11" ht="15.75">
      <c r="A838" s="22">
        <v>355</v>
      </c>
      <c r="B838" s="273"/>
      <c r="C838" s="223">
        <v>4201</v>
      </c>
      <c r="D838" s="224" t="s">
        <v>197</v>
      </c>
      <c r="E838" s="128"/>
      <c r="F838" s="129"/>
      <c r="G838" s="461"/>
      <c r="H838" s="128"/>
      <c r="I838" s="129"/>
      <c r="J838" s="7">
        <f t="shared" si="41"/>
      </c>
      <c r="K838" s="12"/>
    </row>
    <row r="839" spans="1:11" ht="15.75">
      <c r="A839" s="22">
        <v>375</v>
      </c>
      <c r="B839" s="273"/>
      <c r="C839" s="229">
        <v>4202</v>
      </c>
      <c r="D839" s="274" t="s">
        <v>198</v>
      </c>
      <c r="E839" s="134"/>
      <c r="F839" s="135"/>
      <c r="G839" s="466"/>
      <c r="H839" s="134"/>
      <c r="I839" s="135"/>
      <c r="J839" s="7">
        <f t="shared" si="41"/>
      </c>
      <c r="K839" s="12"/>
    </row>
    <row r="840" spans="1:11" ht="15.75">
      <c r="A840" s="22">
        <v>380</v>
      </c>
      <c r="B840" s="273"/>
      <c r="C840" s="229">
        <v>4214</v>
      </c>
      <c r="D840" s="274" t="s">
        <v>199</v>
      </c>
      <c r="E840" s="134"/>
      <c r="F840" s="135"/>
      <c r="G840" s="466"/>
      <c r="H840" s="134"/>
      <c r="I840" s="135"/>
      <c r="J840" s="7">
        <f t="shared" si="41"/>
      </c>
      <c r="K840" s="12"/>
    </row>
    <row r="841" spans="1:11" ht="15.75">
      <c r="A841" s="22">
        <v>385</v>
      </c>
      <c r="B841" s="273"/>
      <c r="C841" s="229">
        <v>4217</v>
      </c>
      <c r="D841" s="274" t="s">
        <v>200</v>
      </c>
      <c r="E841" s="134"/>
      <c r="F841" s="135"/>
      <c r="G841" s="466"/>
      <c r="H841" s="134"/>
      <c r="I841" s="135"/>
      <c r="J841" s="7">
        <f t="shared" si="41"/>
      </c>
      <c r="K841" s="12"/>
    </row>
    <row r="842" spans="1:11" ht="31.5">
      <c r="A842" s="22">
        <v>390</v>
      </c>
      <c r="B842" s="273"/>
      <c r="C842" s="229">
        <v>4218</v>
      </c>
      <c r="D842" s="230" t="s">
        <v>201</v>
      </c>
      <c r="E842" s="134"/>
      <c r="F842" s="135"/>
      <c r="G842" s="466"/>
      <c r="H842" s="134"/>
      <c r="I842" s="135"/>
      <c r="J842" s="7">
        <f t="shared" si="41"/>
      </c>
      <c r="K842" s="12"/>
    </row>
    <row r="843" spans="1:11" ht="15.75">
      <c r="A843" s="22">
        <v>390</v>
      </c>
      <c r="B843" s="273"/>
      <c r="C843" s="225">
        <v>4219</v>
      </c>
      <c r="D843" s="258" t="s">
        <v>202</v>
      </c>
      <c r="E843" s="145"/>
      <c r="F843" s="146"/>
      <c r="G843" s="467"/>
      <c r="H843" s="145"/>
      <c r="I843" s="146"/>
      <c r="J843" s="7">
        <f t="shared" si="41"/>
      </c>
      <c r="K843" s="12"/>
    </row>
    <row r="844" spans="1:11" ht="15.75">
      <c r="A844" s="22">
        <v>395</v>
      </c>
      <c r="B844" s="217">
        <v>4300</v>
      </c>
      <c r="C844" s="784" t="s">
        <v>1267</v>
      </c>
      <c r="D844" s="807"/>
      <c r="E844" s="218">
        <f>SUM(E845:E847)</f>
        <v>0</v>
      </c>
      <c r="F844" s="219">
        <f>SUM(F845:F847)</f>
        <v>0</v>
      </c>
      <c r="G844" s="220">
        <f>SUM(G845:G847)</f>
        <v>0</v>
      </c>
      <c r="H844" s="218">
        <f>SUM(H845:H847)</f>
        <v>0</v>
      </c>
      <c r="I844" s="219">
        <f>SUM(I845:I847)</f>
        <v>0</v>
      </c>
      <c r="J844" s="7">
        <f t="shared" si="41"/>
      </c>
      <c r="K844" s="12"/>
    </row>
    <row r="845" spans="1:11" ht="15.75">
      <c r="A845" s="17">
        <v>397</v>
      </c>
      <c r="B845" s="273"/>
      <c r="C845" s="223">
        <v>4301</v>
      </c>
      <c r="D845" s="242" t="s">
        <v>203</v>
      </c>
      <c r="E845" s="128"/>
      <c r="F845" s="129"/>
      <c r="G845" s="461"/>
      <c r="H845" s="128"/>
      <c r="I845" s="129"/>
      <c r="J845" s="7">
        <f t="shared" si="41"/>
      </c>
      <c r="K845" s="12"/>
    </row>
    <row r="846" spans="1:11" ht="15.75">
      <c r="A846" s="13">
        <v>398</v>
      </c>
      <c r="B846" s="273"/>
      <c r="C846" s="229">
        <v>4302</v>
      </c>
      <c r="D846" s="274" t="s">
        <v>204</v>
      </c>
      <c r="E846" s="134"/>
      <c r="F846" s="135"/>
      <c r="G846" s="466"/>
      <c r="H846" s="134"/>
      <c r="I846" s="135"/>
      <c r="J846" s="7">
        <f t="shared" si="41"/>
      </c>
      <c r="K846" s="12"/>
    </row>
    <row r="847" spans="1:11" ht="15.75">
      <c r="A847" s="13">
        <v>399</v>
      </c>
      <c r="B847" s="273"/>
      <c r="C847" s="225">
        <v>4309</v>
      </c>
      <c r="D847" s="233" t="s">
        <v>205</v>
      </c>
      <c r="E847" s="145"/>
      <c r="F847" s="146"/>
      <c r="G847" s="467"/>
      <c r="H847" s="145"/>
      <c r="I847" s="146"/>
      <c r="J847" s="7">
        <f t="shared" si="41"/>
      </c>
      <c r="K847" s="12"/>
    </row>
    <row r="848" spans="1:11" ht="15.75">
      <c r="A848" s="13">
        <v>400</v>
      </c>
      <c r="B848" s="217">
        <v>4400</v>
      </c>
      <c r="C848" s="784" t="s">
        <v>1264</v>
      </c>
      <c r="D848" s="807"/>
      <c r="E848" s="468"/>
      <c r="F848" s="469"/>
      <c r="G848" s="470"/>
      <c r="H848" s="468"/>
      <c r="I848" s="469"/>
      <c r="J848" s="7">
        <f t="shared" si="41"/>
      </c>
      <c r="K848" s="12"/>
    </row>
    <row r="849" spans="1:11" ht="15.75">
      <c r="A849" s="13">
        <v>401</v>
      </c>
      <c r="B849" s="217">
        <v>4500</v>
      </c>
      <c r="C849" s="784" t="s">
        <v>1265</v>
      </c>
      <c r="D849" s="807"/>
      <c r="E849" s="468"/>
      <c r="F849" s="469"/>
      <c r="G849" s="470"/>
      <c r="H849" s="468"/>
      <c r="I849" s="469"/>
      <c r="J849" s="7">
        <f t="shared" si="41"/>
      </c>
      <c r="K849" s="12"/>
    </row>
    <row r="850" spans="1:11" ht="15.75">
      <c r="A850" s="38">
        <v>404</v>
      </c>
      <c r="B850" s="217">
        <v>4600</v>
      </c>
      <c r="C850" s="785" t="s">
        <v>206</v>
      </c>
      <c r="D850" s="808"/>
      <c r="E850" s="468"/>
      <c r="F850" s="469"/>
      <c r="G850" s="470"/>
      <c r="H850" s="468"/>
      <c r="I850" s="469"/>
      <c r="J850" s="7">
        <f t="shared" si="41"/>
      </c>
      <c r="K850" s="12"/>
    </row>
    <row r="851" spans="1:11" ht="15.75">
      <c r="A851" s="38">
        <v>404</v>
      </c>
      <c r="B851" s="217">
        <v>4900</v>
      </c>
      <c r="C851" s="784" t="s">
        <v>232</v>
      </c>
      <c r="D851" s="807"/>
      <c r="E851" s="218">
        <f>+E852+E853</f>
        <v>0</v>
      </c>
      <c r="F851" s="219">
        <f>+F852+F853</f>
        <v>0</v>
      </c>
      <c r="G851" s="220">
        <f>+G852+G853</f>
        <v>0</v>
      </c>
      <c r="H851" s="218">
        <f>+H852+H853</f>
        <v>0</v>
      </c>
      <c r="I851" s="219">
        <f>+I852+I853</f>
        <v>0</v>
      </c>
      <c r="J851" s="7">
        <f t="shared" si="41"/>
      </c>
      <c r="K851" s="12"/>
    </row>
    <row r="852" spans="1:11" ht="15.75">
      <c r="A852" s="21">
        <v>440</v>
      </c>
      <c r="B852" s="273"/>
      <c r="C852" s="223">
        <v>4901</v>
      </c>
      <c r="D852" s="275" t="s">
        <v>233</v>
      </c>
      <c r="E852" s="128"/>
      <c r="F852" s="129"/>
      <c r="G852" s="461"/>
      <c r="H852" s="128"/>
      <c r="I852" s="129"/>
      <c r="J852" s="7">
        <f t="shared" si="41"/>
      </c>
      <c r="K852" s="12"/>
    </row>
    <row r="853" spans="1:11" ht="15.75">
      <c r="A853" s="21">
        <v>450</v>
      </c>
      <c r="B853" s="273"/>
      <c r="C853" s="225">
        <v>4902</v>
      </c>
      <c r="D853" s="233" t="s">
        <v>234</v>
      </c>
      <c r="E853" s="145"/>
      <c r="F853" s="146"/>
      <c r="G853" s="467"/>
      <c r="H853" s="145"/>
      <c r="I853" s="146"/>
      <c r="J853" s="7">
        <f t="shared" si="41"/>
      </c>
      <c r="K853" s="12"/>
    </row>
    <row r="854" spans="1:11" ht="15.75">
      <c r="A854" s="21">
        <v>495</v>
      </c>
      <c r="B854" s="276">
        <v>5100</v>
      </c>
      <c r="C854" s="783" t="s">
        <v>207</v>
      </c>
      <c r="D854" s="809"/>
      <c r="E854" s="468"/>
      <c r="F854" s="469"/>
      <c r="G854" s="470"/>
      <c r="H854" s="468"/>
      <c r="I854" s="469"/>
      <c r="J854" s="7">
        <f t="shared" si="41"/>
      </c>
      <c r="K854" s="12"/>
    </row>
    <row r="855" spans="1:11" ht="15.75">
      <c r="A855" s="22">
        <v>500</v>
      </c>
      <c r="B855" s="276">
        <v>5200</v>
      </c>
      <c r="C855" s="783" t="s">
        <v>208</v>
      </c>
      <c r="D855" s="809"/>
      <c r="E855" s="218">
        <f>SUM(E856:E862)</f>
        <v>9561</v>
      </c>
      <c r="F855" s="219">
        <f>SUM(F856:F862)</f>
        <v>0</v>
      </c>
      <c r="G855" s="220">
        <f>SUM(G856:G862)</f>
        <v>0</v>
      </c>
      <c r="H855" s="218">
        <f>SUM(H856:H862)</f>
        <v>0</v>
      </c>
      <c r="I855" s="219">
        <f>SUM(I856:I862)</f>
        <v>0</v>
      </c>
      <c r="J855" s="7">
        <f t="shared" si="41"/>
        <v>1</v>
      </c>
      <c r="K855" s="12"/>
    </row>
    <row r="856" spans="1:11" ht="15.75">
      <c r="A856" s="22">
        <v>505</v>
      </c>
      <c r="B856" s="277"/>
      <c r="C856" s="278">
        <v>5201</v>
      </c>
      <c r="D856" s="279" t="s">
        <v>209</v>
      </c>
      <c r="E856" s="128"/>
      <c r="F856" s="129"/>
      <c r="G856" s="461"/>
      <c r="H856" s="128"/>
      <c r="I856" s="129"/>
      <c r="J856" s="7">
        <f t="shared" si="41"/>
      </c>
      <c r="K856" s="12"/>
    </row>
    <row r="857" spans="1:11" ht="15.75">
      <c r="A857" s="22">
        <v>510</v>
      </c>
      <c r="B857" s="277"/>
      <c r="C857" s="280">
        <v>5202</v>
      </c>
      <c r="D857" s="281" t="s">
        <v>210</v>
      </c>
      <c r="E857" s="134"/>
      <c r="F857" s="135"/>
      <c r="G857" s="466"/>
      <c r="H857" s="134"/>
      <c r="I857" s="135"/>
      <c r="J857" s="7">
        <f t="shared" si="41"/>
      </c>
      <c r="K857" s="12"/>
    </row>
    <row r="858" spans="1:11" ht="15.75">
      <c r="A858" s="22">
        <v>515</v>
      </c>
      <c r="B858" s="277"/>
      <c r="C858" s="280">
        <v>5203</v>
      </c>
      <c r="D858" s="281" t="s">
        <v>518</v>
      </c>
      <c r="E858" s="134">
        <v>9561</v>
      </c>
      <c r="F858" s="135"/>
      <c r="G858" s="466"/>
      <c r="H858" s="134"/>
      <c r="I858" s="135"/>
      <c r="J858" s="7">
        <f t="shared" si="41"/>
        <v>1</v>
      </c>
      <c r="K858" s="12"/>
    </row>
    <row r="859" spans="1:11" ht="15.75">
      <c r="A859" s="22">
        <v>520</v>
      </c>
      <c r="B859" s="277"/>
      <c r="C859" s="280">
        <v>5204</v>
      </c>
      <c r="D859" s="281" t="s">
        <v>519</v>
      </c>
      <c r="E859" s="134"/>
      <c r="F859" s="135"/>
      <c r="G859" s="466"/>
      <c r="H859" s="134"/>
      <c r="I859" s="135"/>
      <c r="J859" s="7">
        <f t="shared" si="41"/>
      </c>
      <c r="K859" s="12"/>
    </row>
    <row r="860" spans="1:11" ht="15.75">
      <c r="A860" s="22">
        <v>525</v>
      </c>
      <c r="B860" s="277"/>
      <c r="C860" s="280">
        <v>5205</v>
      </c>
      <c r="D860" s="281" t="s">
        <v>520</v>
      </c>
      <c r="E860" s="134"/>
      <c r="F860" s="135"/>
      <c r="G860" s="466"/>
      <c r="H860" s="134"/>
      <c r="I860" s="135"/>
      <c r="J860" s="7">
        <f t="shared" si="41"/>
      </c>
      <c r="K860" s="12"/>
    </row>
    <row r="861" spans="1:11" ht="15.75">
      <c r="A861" s="21">
        <v>635</v>
      </c>
      <c r="B861" s="277"/>
      <c r="C861" s="280">
        <v>5206</v>
      </c>
      <c r="D861" s="281" t="s">
        <v>521</v>
      </c>
      <c r="E861" s="134"/>
      <c r="F861" s="135"/>
      <c r="G861" s="466"/>
      <c r="H861" s="134"/>
      <c r="I861" s="135"/>
      <c r="J861" s="7">
        <f t="shared" si="41"/>
      </c>
      <c r="K861" s="12"/>
    </row>
    <row r="862" spans="1:11" ht="15.75">
      <c r="A862" s="22">
        <v>640</v>
      </c>
      <c r="B862" s="277"/>
      <c r="C862" s="282">
        <v>5219</v>
      </c>
      <c r="D862" s="283" t="s">
        <v>522</v>
      </c>
      <c r="E862" s="145"/>
      <c r="F862" s="146"/>
      <c r="G862" s="467"/>
      <c r="H862" s="145"/>
      <c r="I862" s="146"/>
      <c r="J862" s="7">
        <f t="shared" si="41"/>
      </c>
      <c r="K862" s="12"/>
    </row>
    <row r="863" spans="1:11" ht="15.75">
      <c r="A863" s="22">
        <v>645</v>
      </c>
      <c r="B863" s="276">
        <v>5300</v>
      </c>
      <c r="C863" s="783" t="s">
        <v>523</v>
      </c>
      <c r="D863" s="809"/>
      <c r="E863" s="218">
        <f>SUM(E864:E865)</f>
        <v>0</v>
      </c>
      <c r="F863" s="219">
        <f>SUM(F864:F865)</f>
        <v>0</v>
      </c>
      <c r="G863" s="220">
        <f>SUM(G864:G865)</f>
        <v>0</v>
      </c>
      <c r="H863" s="218">
        <f>SUM(H864:H865)</f>
        <v>0</v>
      </c>
      <c r="I863" s="219">
        <f>SUM(I864:I865)</f>
        <v>0</v>
      </c>
      <c r="J863" s="7">
        <f t="shared" si="41"/>
      </c>
      <c r="K863" s="12"/>
    </row>
    <row r="864" spans="1:11" ht="15.75">
      <c r="A864" s="22">
        <v>650</v>
      </c>
      <c r="B864" s="277"/>
      <c r="C864" s="278">
        <v>5301</v>
      </c>
      <c r="D864" s="279" t="s">
        <v>266</v>
      </c>
      <c r="E864" s="128"/>
      <c r="F864" s="129"/>
      <c r="G864" s="461"/>
      <c r="H864" s="128"/>
      <c r="I864" s="129"/>
      <c r="J864" s="7">
        <f t="shared" si="41"/>
      </c>
      <c r="K864" s="12"/>
    </row>
    <row r="865" spans="1:11" ht="15.75">
      <c r="A865" s="21">
        <v>655</v>
      </c>
      <c r="B865" s="277"/>
      <c r="C865" s="282">
        <v>5309</v>
      </c>
      <c r="D865" s="283" t="s">
        <v>524</v>
      </c>
      <c r="E865" s="145"/>
      <c r="F865" s="146"/>
      <c r="G865" s="467"/>
      <c r="H865" s="145"/>
      <c r="I865" s="146"/>
      <c r="J865" s="7">
        <f t="shared" si="41"/>
      </c>
      <c r="K865" s="12"/>
    </row>
    <row r="866" spans="1:11" ht="15.75">
      <c r="A866" s="21">
        <v>665</v>
      </c>
      <c r="B866" s="276">
        <v>5400</v>
      </c>
      <c r="C866" s="783" t="s">
        <v>581</v>
      </c>
      <c r="D866" s="809"/>
      <c r="E866" s="468"/>
      <c r="F866" s="469"/>
      <c r="G866" s="470"/>
      <c r="H866" s="468"/>
      <c r="I866" s="469"/>
      <c r="J866" s="7">
        <f t="shared" si="41"/>
      </c>
      <c r="K866" s="12"/>
    </row>
    <row r="867" spans="1:11" ht="15.75">
      <c r="A867" s="21">
        <v>675</v>
      </c>
      <c r="B867" s="217">
        <v>5500</v>
      </c>
      <c r="C867" s="784" t="s">
        <v>582</v>
      </c>
      <c r="D867" s="807"/>
      <c r="E867" s="218">
        <f>SUM(E868:E871)</f>
        <v>0</v>
      </c>
      <c r="F867" s="219">
        <f>SUM(F868:F871)</f>
        <v>0</v>
      </c>
      <c r="G867" s="220">
        <f>SUM(G868:G871)</f>
        <v>0</v>
      </c>
      <c r="H867" s="218">
        <f>SUM(H868:H871)</f>
        <v>0</v>
      </c>
      <c r="I867" s="219">
        <f>SUM(I868:I871)</f>
        <v>0</v>
      </c>
      <c r="J867" s="7">
        <f t="shared" si="41"/>
      </c>
      <c r="K867" s="12"/>
    </row>
    <row r="868" spans="1:11" ht="15.75">
      <c r="A868" s="21">
        <v>685</v>
      </c>
      <c r="B868" s="273"/>
      <c r="C868" s="223">
        <v>5501</v>
      </c>
      <c r="D868" s="242" t="s">
        <v>583</v>
      </c>
      <c r="E868" s="128"/>
      <c r="F868" s="129"/>
      <c r="G868" s="461"/>
      <c r="H868" s="128"/>
      <c r="I868" s="129"/>
      <c r="J868" s="7">
        <f t="shared" si="41"/>
      </c>
      <c r="K868" s="12"/>
    </row>
    <row r="869" spans="1:11" ht="15.75">
      <c r="A869" s="22">
        <v>690</v>
      </c>
      <c r="B869" s="273"/>
      <c r="C869" s="229">
        <v>5502</v>
      </c>
      <c r="D869" s="230" t="s">
        <v>584</v>
      </c>
      <c r="E869" s="134"/>
      <c r="F869" s="135"/>
      <c r="G869" s="466"/>
      <c r="H869" s="134"/>
      <c r="I869" s="135"/>
      <c r="J869" s="7">
        <f t="shared" si="41"/>
      </c>
      <c r="K869" s="12"/>
    </row>
    <row r="870" spans="1:11" ht="15.75">
      <c r="A870" s="22">
        <v>695</v>
      </c>
      <c r="B870" s="273"/>
      <c r="C870" s="229">
        <v>5503</v>
      </c>
      <c r="D870" s="274" t="s">
        <v>585</v>
      </c>
      <c r="E870" s="134"/>
      <c r="F870" s="135"/>
      <c r="G870" s="466"/>
      <c r="H870" s="134"/>
      <c r="I870" s="135"/>
      <c r="J870" s="7">
        <f t="shared" si="41"/>
      </c>
      <c r="K870" s="12"/>
    </row>
    <row r="871" spans="1:11" ht="15.75">
      <c r="A871" s="21">
        <v>700</v>
      </c>
      <c r="B871" s="273"/>
      <c r="C871" s="225">
        <v>5504</v>
      </c>
      <c r="D871" s="254" t="s">
        <v>586</v>
      </c>
      <c r="E871" s="145"/>
      <c r="F871" s="146"/>
      <c r="G871" s="467"/>
      <c r="H871" s="145"/>
      <c r="I871" s="146"/>
      <c r="J871" s="7">
        <f t="shared" si="41"/>
      </c>
      <c r="K871" s="12"/>
    </row>
    <row r="872" spans="1:11" ht="15.75">
      <c r="A872" s="21">
        <v>710</v>
      </c>
      <c r="B872" s="276">
        <v>5700</v>
      </c>
      <c r="C872" s="779" t="s">
        <v>767</v>
      </c>
      <c r="D872" s="810"/>
      <c r="E872" s="218">
        <f>SUM(E873:E875)</f>
        <v>0</v>
      </c>
      <c r="F872" s="219">
        <f>SUM(F873:F875)</f>
        <v>0</v>
      </c>
      <c r="G872" s="220">
        <f>SUM(G873:G875)</f>
        <v>0</v>
      </c>
      <c r="H872" s="218">
        <f>SUM(H873:H875)</f>
        <v>0</v>
      </c>
      <c r="I872" s="219">
        <f>SUM(I873:I875)</f>
        <v>0</v>
      </c>
      <c r="J872" s="7">
        <f t="shared" si="41"/>
      </c>
      <c r="K872" s="12"/>
    </row>
    <row r="873" spans="1:11" ht="15.75">
      <c r="A873" s="22">
        <v>715</v>
      </c>
      <c r="B873" s="277"/>
      <c r="C873" s="278">
        <v>5701</v>
      </c>
      <c r="D873" s="279" t="s">
        <v>587</v>
      </c>
      <c r="E873" s="128"/>
      <c r="F873" s="129"/>
      <c r="G873" s="461"/>
      <c r="H873" s="128"/>
      <c r="I873" s="129"/>
      <c r="J873" s="7">
        <f t="shared" si="41"/>
      </c>
      <c r="K873" s="12"/>
    </row>
    <row r="874" spans="1:11" ht="15.75">
      <c r="A874" s="22">
        <v>720</v>
      </c>
      <c r="B874" s="277"/>
      <c r="C874" s="284">
        <v>5702</v>
      </c>
      <c r="D874" s="285" t="s">
        <v>588</v>
      </c>
      <c r="E874" s="140"/>
      <c r="F874" s="141"/>
      <c r="G874" s="462"/>
      <c r="H874" s="140"/>
      <c r="I874" s="141"/>
      <c r="J874" s="7">
        <f t="shared" si="41"/>
      </c>
      <c r="K874" s="12"/>
    </row>
    <row r="875" spans="1:11" ht="15.75">
      <c r="A875" s="22">
        <v>725</v>
      </c>
      <c r="B875" s="228"/>
      <c r="C875" s="286">
        <v>4071</v>
      </c>
      <c r="D875" s="287" t="s">
        <v>589</v>
      </c>
      <c r="E875" s="463"/>
      <c r="F875" s="464"/>
      <c r="G875" s="465"/>
      <c r="H875" s="463"/>
      <c r="I875" s="464"/>
      <c r="J875" s="7">
        <f t="shared" si="41"/>
      </c>
      <c r="K875" s="12"/>
    </row>
    <row r="876" spans="1:11" ht="15.75">
      <c r="A876" s="22">
        <v>730</v>
      </c>
      <c r="B876" s="385"/>
      <c r="C876" s="780" t="s">
        <v>590</v>
      </c>
      <c r="D876" s="811"/>
      <c r="E876" s="484"/>
      <c r="F876" s="484"/>
      <c r="G876" s="484"/>
      <c r="H876" s="484"/>
      <c r="I876" s="484"/>
      <c r="J876" s="7">
        <f t="shared" si="41"/>
      </c>
      <c r="K876" s="12"/>
    </row>
    <row r="877" spans="1:11" ht="15.75">
      <c r="A877" s="22">
        <v>735</v>
      </c>
      <c r="B877" s="288">
        <v>98</v>
      </c>
      <c r="C877" s="780" t="s">
        <v>590</v>
      </c>
      <c r="D877" s="811"/>
      <c r="E877" s="475"/>
      <c r="F877" s="476"/>
      <c r="G877" s="477"/>
      <c r="H877" s="477"/>
      <c r="I877" s="477"/>
      <c r="J877" s="7">
        <f t="shared" si="41"/>
      </c>
      <c r="K877" s="12"/>
    </row>
    <row r="878" spans="1:11" ht="15.75">
      <c r="A878" s="22">
        <v>740</v>
      </c>
      <c r="B878" s="479"/>
      <c r="C878" s="480"/>
      <c r="D878" s="481"/>
      <c r="E878" s="216"/>
      <c r="F878" s="216"/>
      <c r="G878" s="216"/>
      <c r="H878" s="216"/>
      <c r="I878" s="216"/>
      <c r="J878" s="7">
        <f t="shared" si="41"/>
      </c>
      <c r="K878" s="12"/>
    </row>
    <row r="879" spans="1:11" ht="15.75">
      <c r="A879" s="22">
        <v>745</v>
      </c>
      <c r="B879" s="482"/>
      <c r="C879" s="102"/>
      <c r="D879" s="483"/>
      <c r="E879" s="181"/>
      <c r="F879" s="181"/>
      <c r="G879" s="181"/>
      <c r="H879" s="181"/>
      <c r="I879" s="181"/>
      <c r="J879" s="7">
        <f t="shared" si="41"/>
      </c>
      <c r="K879" s="12"/>
    </row>
    <row r="880" spans="1:11" ht="15.75">
      <c r="A880" s="21">
        <v>750</v>
      </c>
      <c r="B880" s="482"/>
      <c r="C880" s="102"/>
      <c r="D880" s="483"/>
      <c r="E880" s="181"/>
      <c r="F880" s="181"/>
      <c r="G880" s="181"/>
      <c r="H880" s="181"/>
      <c r="I880" s="181"/>
      <c r="J880" s="7">
        <f t="shared" si="41"/>
      </c>
      <c r="K880" s="12"/>
    </row>
    <row r="881" spans="1:11" ht="16.5" thickBot="1">
      <c r="A881" s="22">
        <v>755</v>
      </c>
      <c r="B881" s="504"/>
      <c r="C881" s="295" t="s">
        <v>629</v>
      </c>
      <c r="D881" s="478">
        <f>+B881</f>
        <v>0</v>
      </c>
      <c r="E881" s="296">
        <f>SUM(E766,E769,E775,E783,E784,E802,E806,E812,E815,E816,E817,E818,E819,E828,E834,E835,E836,E837,E844,E848,E849,E850,E851,E854,E855,E863,E866,E867,E872)+E877</f>
        <v>42466</v>
      </c>
      <c r="F881" s="297">
        <f>SUM(F766,F769,F775,F783,F784,F802,F806,F812,F815,F816,F817,F818,F819,F828,F834,F835,F836,F837,F844,F848,F849,F850,F851,F854,F855,F863,F866,F867,F872)+F877</f>
        <v>0</v>
      </c>
      <c r="G881" s="298">
        <f>SUM(G766,G769,G775,G783,G784,G802,G806,G812,G815,G816,G817,G818,G819,G828,G834,G835,G836,G837,G844,G848,G849,G850,G851,G854,G855,G863,G866,G867,G872)+G877</f>
        <v>0</v>
      </c>
      <c r="H881" s="296">
        <f>SUM(H766,H769,H775,H783,H784,H802,H806,H812,H815,H816,H817,H818,H819,H828,H834,H835,H836,H837,H844,H848,H849,H850,H851,H854,H855,H863,H866,H867,H872)+H877</f>
        <v>0</v>
      </c>
      <c r="I881" s="297">
        <f>SUM(I766,I769,I775,I783,I784,I802,I806,I812,I815,I816,I817,I818,I819,I828,I834,I835,I836,I837,I844,I848,I849,I850,I851,I854,I855,I863,I866,I867,I872)+I877</f>
        <v>0</v>
      </c>
      <c r="J881" s="7">
        <f t="shared" si="41"/>
        <v>1</v>
      </c>
      <c r="K881" s="71" t="str">
        <f>LEFT(C763,1)</f>
        <v>3</v>
      </c>
    </row>
    <row r="882" spans="1:10" ht="16.5" thickTop="1">
      <c r="A882" s="22">
        <v>760</v>
      </c>
      <c r="B882" s="73" t="s">
        <v>1604</v>
      </c>
      <c r="C882" s="1"/>
      <c r="J882" s="7">
        <v>1</v>
      </c>
    </row>
    <row r="883" spans="1:10" ht="15">
      <c r="A883" s="21">
        <v>765</v>
      </c>
      <c r="B883" s="459"/>
      <c r="C883" s="459"/>
      <c r="D883" s="460"/>
      <c r="E883" s="459"/>
      <c r="F883" s="459"/>
      <c r="G883" s="459"/>
      <c r="H883" s="459"/>
      <c r="I883" s="459"/>
      <c r="J883" s="7">
        <v>1</v>
      </c>
    </row>
    <row r="884" spans="1:11" ht="15">
      <c r="A884" s="21">
        <v>775</v>
      </c>
      <c r="B884" s="63"/>
      <c r="C884" s="63"/>
      <c r="D884" s="63"/>
      <c r="E884" s="63"/>
      <c r="F884" s="63"/>
      <c r="G884" s="63"/>
      <c r="H884" s="63"/>
      <c r="I884" s="63"/>
      <c r="J884" s="7">
        <v>1</v>
      </c>
      <c r="K884" s="63"/>
    </row>
    <row r="885" spans="1:10" ht="15">
      <c r="A885" s="22">
        <v>780</v>
      </c>
      <c r="B885" s="6"/>
      <c r="C885" s="6"/>
      <c r="D885" s="367"/>
      <c r="E885" s="36"/>
      <c r="F885" s="36"/>
      <c r="G885" s="36"/>
      <c r="H885" s="36"/>
      <c r="I885" s="36"/>
      <c r="J885" s="7">
        <f>(IF(OR($E885&lt;&gt;0,$F885&lt;&gt;0,$G885&lt;&gt;0,$H885&lt;&gt;0,$I885&lt;&gt;0),$J$2,""))</f>
      </c>
    </row>
    <row r="886" spans="1:10" ht="15">
      <c r="A886" s="22">
        <v>785</v>
      </c>
      <c r="B886" s="6"/>
      <c r="C886" s="457"/>
      <c r="D886" s="458"/>
      <c r="E886" s="36"/>
      <c r="F886" s="36"/>
      <c r="G886" s="36"/>
      <c r="H886" s="36"/>
      <c r="I886" s="36"/>
      <c r="J886" s="7">
        <v>1</v>
      </c>
    </row>
    <row r="887" spans="1:10" ht="15.75">
      <c r="A887" s="22">
        <v>790</v>
      </c>
      <c r="B887" s="798" t="str">
        <f>$B$7</f>
        <v>ПРОГНОЗА ЗА ПЕРИОДА 2023-2026 г. НА ПОСТЪПЛЕНИЯТА ОТ МЕСТНИ ПРИХОДИ  И НА РАЗХОДИТЕ ЗА МЕСТНИ ДЕЙНОСТИ</v>
      </c>
      <c r="C887" s="799"/>
      <c r="D887" s="799"/>
      <c r="E887" s="198"/>
      <c r="F887" s="194"/>
      <c r="G887" s="194"/>
      <c r="H887" s="194"/>
      <c r="I887" s="194"/>
      <c r="J887" s="7">
        <v>1</v>
      </c>
    </row>
    <row r="888" spans="1:10" ht="15.75">
      <c r="A888" s="22">
        <v>795</v>
      </c>
      <c r="B888" s="189"/>
      <c r="C888" s="293"/>
      <c r="D888" s="300"/>
      <c r="E888" s="306" t="s">
        <v>373</v>
      </c>
      <c r="F888" s="306" t="s">
        <v>719</v>
      </c>
      <c r="G888" s="454" t="s">
        <v>858</v>
      </c>
      <c r="H888" s="455"/>
      <c r="I888" s="456"/>
      <c r="J888" s="7">
        <v>1</v>
      </c>
    </row>
    <row r="889" spans="1:10" ht="18">
      <c r="A889" s="21">
        <v>805</v>
      </c>
      <c r="B889" s="763">
        <f>$B$9</f>
        <v>0</v>
      </c>
      <c r="C889" s="764"/>
      <c r="D889" s="765"/>
      <c r="E889" s="106">
        <f>$E$9</f>
        <v>44927</v>
      </c>
      <c r="F889" s="187">
        <f>$F$9</f>
        <v>46387</v>
      </c>
      <c r="G889" s="194"/>
      <c r="H889" s="194"/>
      <c r="I889" s="194"/>
      <c r="J889" s="7">
        <v>1</v>
      </c>
    </row>
    <row r="890" spans="1:10" ht="15">
      <c r="A890" s="22">
        <v>810</v>
      </c>
      <c r="B890" s="188" t="str">
        <f>$B$10</f>
        <v>(наименование на разпоредителя с бюджет)</v>
      </c>
      <c r="C890" s="189"/>
      <c r="D890" s="190"/>
      <c r="E890" s="194"/>
      <c r="F890" s="194"/>
      <c r="G890" s="194"/>
      <c r="H890" s="194"/>
      <c r="I890" s="194"/>
      <c r="J890" s="7">
        <v>1</v>
      </c>
    </row>
    <row r="891" spans="1:10" ht="15">
      <c r="A891" s="22">
        <v>815</v>
      </c>
      <c r="B891" s="188"/>
      <c r="C891" s="189"/>
      <c r="D891" s="190"/>
      <c r="E891" s="194"/>
      <c r="F891" s="194"/>
      <c r="G891" s="194"/>
      <c r="H891" s="194"/>
      <c r="I891" s="194"/>
      <c r="J891" s="7">
        <v>1</v>
      </c>
    </row>
    <row r="892" spans="1:10" ht="18">
      <c r="A892" s="27">
        <v>525</v>
      </c>
      <c r="B892" s="800" t="str">
        <f>$B$12</f>
        <v>Николаево</v>
      </c>
      <c r="C892" s="801"/>
      <c r="D892" s="802"/>
      <c r="E892" s="309" t="s">
        <v>744</v>
      </c>
      <c r="F892" s="453" t="str">
        <f>$F$12</f>
        <v>7406</v>
      </c>
      <c r="G892" s="194"/>
      <c r="H892" s="194"/>
      <c r="I892" s="194"/>
      <c r="J892" s="7">
        <v>1</v>
      </c>
    </row>
    <row r="893" spans="1:10" ht="15.75">
      <c r="A893" s="21">
        <v>820</v>
      </c>
      <c r="B893" s="191" t="str">
        <f>$B$13</f>
        <v>(наименование на първостепенния разпоредител с бюджет)</v>
      </c>
      <c r="C893" s="189"/>
      <c r="D893" s="190"/>
      <c r="E893" s="198"/>
      <c r="F893" s="194"/>
      <c r="G893" s="194"/>
      <c r="H893" s="194"/>
      <c r="I893" s="194"/>
      <c r="J893" s="7">
        <v>1</v>
      </c>
    </row>
    <row r="894" spans="1:10" ht="15.75">
      <c r="A894" s="22">
        <v>821</v>
      </c>
      <c r="B894" s="193"/>
      <c r="C894" s="194"/>
      <c r="D894" s="112"/>
      <c r="E894" s="181"/>
      <c r="F894" s="181"/>
      <c r="G894" s="181"/>
      <c r="H894" s="181"/>
      <c r="I894" s="181"/>
      <c r="J894" s="7">
        <v>1</v>
      </c>
    </row>
    <row r="895" spans="1:10" ht="15.75" thickBot="1">
      <c r="A895" s="22">
        <v>822</v>
      </c>
      <c r="B895" s="189"/>
      <c r="C895" s="293"/>
      <c r="D895" s="300"/>
      <c r="E895" s="308"/>
      <c r="F895" s="308"/>
      <c r="G895" s="308"/>
      <c r="H895" s="308"/>
      <c r="I895" s="308"/>
      <c r="J895" s="7">
        <v>1</v>
      </c>
    </row>
    <row r="896" spans="1:10" ht="17.25" thickBot="1">
      <c r="A896" s="22">
        <v>823</v>
      </c>
      <c r="B896" s="203"/>
      <c r="C896" s="204"/>
      <c r="D896" s="205" t="s">
        <v>607</v>
      </c>
      <c r="E896" s="618" t="str">
        <f>$E$19</f>
        <v>Годишен отчет</v>
      </c>
      <c r="F896" s="619" t="str">
        <f>$F$19</f>
        <v>Разчет</v>
      </c>
      <c r="G896" s="619" t="str">
        <f>$G$19</f>
        <v>Прогноза</v>
      </c>
      <c r="H896" s="619" t="str">
        <f>$H$19</f>
        <v>Прогноза</v>
      </c>
      <c r="I896" s="619" t="str">
        <f>$I$19</f>
        <v>Прогноза</v>
      </c>
      <c r="J896" s="7">
        <v>1</v>
      </c>
    </row>
    <row r="897" spans="1:10" ht="16.5" thickBot="1">
      <c r="A897" s="22">
        <v>825</v>
      </c>
      <c r="B897" s="206" t="s">
        <v>46</v>
      </c>
      <c r="C897" s="207" t="s">
        <v>375</v>
      </c>
      <c r="D897" s="208" t="s">
        <v>608</v>
      </c>
      <c r="E897" s="624">
        <f>$E$20</f>
        <v>2022</v>
      </c>
      <c r="F897" s="625">
        <f>$F$20</f>
        <v>2023</v>
      </c>
      <c r="G897" s="625">
        <f>$G$20</f>
        <v>2024</v>
      </c>
      <c r="H897" s="625">
        <f>$H$20</f>
        <v>2025</v>
      </c>
      <c r="I897" s="625">
        <f>$I$20</f>
        <v>2026</v>
      </c>
      <c r="J897" s="7">
        <v>1</v>
      </c>
    </row>
    <row r="898" spans="1:10" ht="18.75">
      <c r="A898" s="22"/>
      <c r="B898" s="210"/>
      <c r="C898" s="211"/>
      <c r="D898" s="212" t="s">
        <v>631</v>
      </c>
      <c r="E898" s="626"/>
      <c r="F898" s="627"/>
      <c r="G898" s="628"/>
      <c r="H898" s="626"/>
      <c r="I898" s="627"/>
      <c r="J898" s="7">
        <v>1</v>
      </c>
    </row>
    <row r="899" spans="1:10" ht="15.75">
      <c r="A899" s="22"/>
      <c r="B899" s="496"/>
      <c r="C899" s="615" t="e">
        <f>VLOOKUP(D899,OP_LIST2,2,FALSE)</f>
        <v>#N/A</v>
      </c>
      <c r="D899" s="502"/>
      <c r="E899" s="486"/>
      <c r="F899" s="487"/>
      <c r="G899" s="488"/>
      <c r="H899" s="486"/>
      <c r="I899" s="487"/>
      <c r="J899" s="7">
        <v>1</v>
      </c>
    </row>
    <row r="900" spans="1:10" ht="15.75">
      <c r="A900" s="22"/>
      <c r="B900" s="499"/>
      <c r="C900" s="715">
        <f>VLOOKUP(D901,GROUPS2,2,FALSE)</f>
        <v>401</v>
      </c>
      <c r="D900" s="502" t="s">
        <v>1605</v>
      </c>
      <c r="E900" s="489"/>
      <c r="F900" s="490"/>
      <c r="G900" s="491"/>
      <c r="H900" s="489"/>
      <c r="I900" s="490"/>
      <c r="J900" s="7">
        <v>1</v>
      </c>
    </row>
    <row r="901" spans="1:10" ht="15.75">
      <c r="A901" s="22"/>
      <c r="B901" s="495"/>
      <c r="C901" s="716">
        <f>+C900</f>
        <v>401</v>
      </c>
      <c r="D901" s="497" t="s">
        <v>1588</v>
      </c>
      <c r="E901" s="489"/>
      <c r="F901" s="490"/>
      <c r="G901" s="491"/>
      <c r="H901" s="489"/>
      <c r="I901" s="490"/>
      <c r="J901" s="7">
        <v>1</v>
      </c>
    </row>
    <row r="902" spans="1:10" ht="15">
      <c r="A902" s="22"/>
      <c r="B902" s="500"/>
      <c r="C902" s="498"/>
      <c r="D902" s="501" t="s">
        <v>609</v>
      </c>
      <c r="E902" s="492"/>
      <c r="F902" s="493"/>
      <c r="G902" s="494"/>
      <c r="H902" s="492"/>
      <c r="I902" s="493"/>
      <c r="J902" s="7">
        <v>1</v>
      </c>
    </row>
    <row r="903" spans="1:11" ht="15.75">
      <c r="A903" s="22"/>
      <c r="B903" s="217">
        <v>100</v>
      </c>
      <c r="C903" s="789" t="s">
        <v>632</v>
      </c>
      <c r="D903" s="803"/>
      <c r="E903" s="218">
        <f>SUM(E904:E905)</f>
        <v>0</v>
      </c>
      <c r="F903" s="219">
        <f>SUM(F904:F905)</f>
        <v>0</v>
      </c>
      <c r="G903" s="220">
        <f>SUM(G904:G905)</f>
        <v>0</v>
      </c>
      <c r="H903" s="218">
        <f>SUM(H904:H905)</f>
        <v>0</v>
      </c>
      <c r="I903" s="219">
        <f>SUM(I904:I905)</f>
        <v>0</v>
      </c>
      <c r="J903" s="7">
        <f aca="true" t="shared" si="42" ref="J903:J966">(IF(OR($E903&lt;&gt;0,$F903&lt;&gt;0,$G903&lt;&gt;0,$H903&lt;&gt;0,$I903&lt;&gt;0),$J$2,""))</f>
      </c>
      <c r="K903" s="12"/>
    </row>
    <row r="904" spans="1:11" ht="15.75">
      <c r="A904" s="22"/>
      <c r="B904" s="222"/>
      <c r="C904" s="223">
        <v>101</v>
      </c>
      <c r="D904" s="224" t="s">
        <v>633</v>
      </c>
      <c r="E904" s="128"/>
      <c r="F904" s="129"/>
      <c r="G904" s="461"/>
      <c r="H904" s="128"/>
      <c r="I904" s="129"/>
      <c r="J904" s="7">
        <f t="shared" si="42"/>
      </c>
      <c r="K904" s="12"/>
    </row>
    <row r="905" spans="1:11" ht="15.75">
      <c r="A905" s="10"/>
      <c r="B905" s="222"/>
      <c r="C905" s="225">
        <v>102</v>
      </c>
      <c r="D905" s="226" t="s">
        <v>634</v>
      </c>
      <c r="E905" s="145"/>
      <c r="F905" s="146"/>
      <c r="G905" s="467"/>
      <c r="H905" s="145"/>
      <c r="I905" s="146"/>
      <c r="J905" s="7">
        <f t="shared" si="42"/>
      </c>
      <c r="K905" s="12"/>
    </row>
    <row r="906" spans="1:11" ht="15.75">
      <c r="A906" s="10"/>
      <c r="B906" s="217">
        <v>200</v>
      </c>
      <c r="C906" s="787" t="s">
        <v>635</v>
      </c>
      <c r="D906" s="804"/>
      <c r="E906" s="218">
        <f>SUM(E907:E911)</f>
        <v>0</v>
      </c>
      <c r="F906" s="219">
        <f>SUM(F907:F911)</f>
        <v>0</v>
      </c>
      <c r="G906" s="220">
        <f>SUM(G907:G911)</f>
        <v>0</v>
      </c>
      <c r="H906" s="218">
        <f>SUM(H907:H911)</f>
        <v>0</v>
      </c>
      <c r="I906" s="219">
        <f>SUM(I907:I911)</f>
        <v>0</v>
      </c>
      <c r="J906" s="7">
        <f t="shared" si="42"/>
      </c>
      <c r="K906" s="12"/>
    </row>
    <row r="907" spans="1:11" ht="15.75">
      <c r="A907" s="10"/>
      <c r="B907" s="227"/>
      <c r="C907" s="223">
        <v>201</v>
      </c>
      <c r="D907" s="224" t="s">
        <v>636</v>
      </c>
      <c r="E907" s="128"/>
      <c r="F907" s="129"/>
      <c r="G907" s="461"/>
      <c r="H907" s="128"/>
      <c r="I907" s="129"/>
      <c r="J907" s="7">
        <f t="shared" si="42"/>
      </c>
      <c r="K907" s="12"/>
    </row>
    <row r="908" spans="1:11" ht="15.75">
      <c r="A908" s="10"/>
      <c r="B908" s="228"/>
      <c r="C908" s="229">
        <v>202</v>
      </c>
      <c r="D908" s="230" t="s">
        <v>637</v>
      </c>
      <c r="E908" s="134"/>
      <c r="F908" s="135"/>
      <c r="G908" s="466"/>
      <c r="H908" s="134"/>
      <c r="I908" s="135"/>
      <c r="J908" s="7">
        <f t="shared" si="42"/>
      </c>
      <c r="K908" s="12"/>
    </row>
    <row r="909" spans="1:11" ht="31.5">
      <c r="A909" s="10"/>
      <c r="B909" s="231"/>
      <c r="C909" s="229">
        <v>205</v>
      </c>
      <c r="D909" s="230" t="s">
        <v>495</v>
      </c>
      <c r="E909" s="134"/>
      <c r="F909" s="135"/>
      <c r="G909" s="466"/>
      <c r="H909" s="134"/>
      <c r="I909" s="135"/>
      <c r="J909" s="7">
        <f t="shared" si="42"/>
      </c>
      <c r="K909" s="12"/>
    </row>
    <row r="910" spans="1:11" ht="15.75">
      <c r="A910" s="10"/>
      <c r="B910" s="231"/>
      <c r="C910" s="229">
        <v>208</v>
      </c>
      <c r="D910" s="232" t="s">
        <v>496</v>
      </c>
      <c r="E910" s="134"/>
      <c r="F910" s="135"/>
      <c r="G910" s="466"/>
      <c r="H910" s="134"/>
      <c r="I910" s="135"/>
      <c r="J910" s="7">
        <f t="shared" si="42"/>
      </c>
      <c r="K910" s="12"/>
    </row>
    <row r="911" spans="1:11" ht="15.75">
      <c r="A911" s="10"/>
      <c r="B911" s="227"/>
      <c r="C911" s="225">
        <v>209</v>
      </c>
      <c r="D911" s="233" t="s">
        <v>497</v>
      </c>
      <c r="E911" s="145"/>
      <c r="F911" s="146"/>
      <c r="G911" s="467"/>
      <c r="H911" s="145"/>
      <c r="I911" s="146"/>
      <c r="J911" s="7">
        <f t="shared" si="42"/>
      </c>
      <c r="K911" s="12"/>
    </row>
    <row r="912" spans="1:11" ht="15.75">
      <c r="A912" s="10"/>
      <c r="B912" s="217">
        <v>500</v>
      </c>
      <c r="C912" s="788" t="s">
        <v>154</v>
      </c>
      <c r="D912" s="805"/>
      <c r="E912" s="218">
        <f>SUM(E913:E919)</f>
        <v>0</v>
      </c>
      <c r="F912" s="219">
        <f>SUM(F913:F919)</f>
        <v>0</v>
      </c>
      <c r="G912" s="220">
        <f>SUM(G913:G919)</f>
        <v>0</v>
      </c>
      <c r="H912" s="218">
        <f>SUM(H913:H919)</f>
        <v>0</v>
      </c>
      <c r="I912" s="219">
        <f>SUM(I913:I919)</f>
        <v>0</v>
      </c>
      <c r="J912" s="7">
        <f t="shared" si="42"/>
      </c>
      <c r="K912" s="12"/>
    </row>
    <row r="913" spans="1:11" ht="31.5">
      <c r="A913" s="10"/>
      <c r="B913" s="227"/>
      <c r="C913" s="234">
        <v>551</v>
      </c>
      <c r="D913" s="235" t="s">
        <v>155</v>
      </c>
      <c r="E913" s="128"/>
      <c r="F913" s="129"/>
      <c r="G913" s="461"/>
      <c r="H913" s="128"/>
      <c r="I913" s="129"/>
      <c r="J913" s="7">
        <f t="shared" si="42"/>
      </c>
      <c r="K913" s="12"/>
    </row>
    <row r="914" spans="1:11" ht="15.75">
      <c r="A914" s="10"/>
      <c r="B914" s="227"/>
      <c r="C914" s="236">
        <v>552</v>
      </c>
      <c r="D914" s="237" t="s">
        <v>762</v>
      </c>
      <c r="E914" s="134"/>
      <c r="F914" s="135"/>
      <c r="G914" s="466"/>
      <c r="H914" s="134"/>
      <c r="I914" s="135"/>
      <c r="J914" s="7">
        <f t="shared" si="42"/>
      </c>
      <c r="K914" s="12"/>
    </row>
    <row r="915" spans="1:11" ht="15.75">
      <c r="A915" s="10"/>
      <c r="B915" s="238"/>
      <c r="C915" s="236">
        <v>558</v>
      </c>
      <c r="D915" s="239" t="s">
        <v>726</v>
      </c>
      <c r="E915" s="350">
        <v>0</v>
      </c>
      <c r="F915" s="351">
        <v>0</v>
      </c>
      <c r="G915" s="136">
        <v>0</v>
      </c>
      <c r="H915" s="350">
        <v>0</v>
      </c>
      <c r="I915" s="351">
        <v>0</v>
      </c>
      <c r="J915" s="7">
        <f t="shared" si="42"/>
      </c>
      <c r="K915" s="12"/>
    </row>
    <row r="916" spans="1:11" ht="15.75">
      <c r="A916" s="10"/>
      <c r="B916" s="238"/>
      <c r="C916" s="236">
        <v>560</v>
      </c>
      <c r="D916" s="239" t="s">
        <v>156</v>
      </c>
      <c r="E916" s="134"/>
      <c r="F916" s="135"/>
      <c r="G916" s="466"/>
      <c r="H916" s="134"/>
      <c r="I916" s="135"/>
      <c r="J916" s="7">
        <f t="shared" si="42"/>
      </c>
      <c r="K916" s="12"/>
    </row>
    <row r="917" spans="1:11" ht="15.75">
      <c r="A917" s="10"/>
      <c r="B917" s="238"/>
      <c r="C917" s="236">
        <v>580</v>
      </c>
      <c r="D917" s="237" t="s">
        <v>157</v>
      </c>
      <c r="E917" s="134"/>
      <c r="F917" s="135"/>
      <c r="G917" s="466"/>
      <c r="H917" s="134"/>
      <c r="I917" s="135"/>
      <c r="J917" s="7">
        <f t="shared" si="42"/>
      </c>
      <c r="K917" s="12"/>
    </row>
    <row r="918" spans="1:11" ht="30">
      <c r="A918" s="10"/>
      <c r="B918" s="227"/>
      <c r="C918" s="236">
        <v>588</v>
      </c>
      <c r="D918" s="237" t="s">
        <v>728</v>
      </c>
      <c r="E918" s="350">
        <v>0</v>
      </c>
      <c r="F918" s="351">
        <v>0</v>
      </c>
      <c r="G918" s="136">
        <v>0</v>
      </c>
      <c r="H918" s="350">
        <v>0</v>
      </c>
      <c r="I918" s="351">
        <v>0</v>
      </c>
      <c r="J918" s="7">
        <f t="shared" si="42"/>
      </c>
      <c r="K918" s="12"/>
    </row>
    <row r="919" spans="1:11" ht="31.5">
      <c r="A919" s="10"/>
      <c r="B919" s="227"/>
      <c r="C919" s="240">
        <v>590</v>
      </c>
      <c r="D919" s="241" t="s">
        <v>158</v>
      </c>
      <c r="E919" s="145"/>
      <c r="F919" s="146"/>
      <c r="G919" s="467"/>
      <c r="H919" s="145"/>
      <c r="I919" s="146"/>
      <c r="J919" s="7">
        <f t="shared" si="42"/>
      </c>
      <c r="K919" s="12"/>
    </row>
    <row r="920" spans="1:11" ht="15.75">
      <c r="A920" s="21">
        <v>5</v>
      </c>
      <c r="B920" s="217">
        <v>800</v>
      </c>
      <c r="C920" s="786" t="s">
        <v>159</v>
      </c>
      <c r="D920" s="806"/>
      <c r="E920" s="468"/>
      <c r="F920" s="469"/>
      <c r="G920" s="470"/>
      <c r="H920" s="468"/>
      <c r="I920" s="469"/>
      <c r="J920" s="7">
        <f t="shared" si="42"/>
      </c>
      <c r="K920" s="12"/>
    </row>
    <row r="921" spans="1:11" ht="15.75">
      <c r="A921" s="22">
        <v>10</v>
      </c>
      <c r="B921" s="217">
        <v>1000</v>
      </c>
      <c r="C921" s="787" t="s">
        <v>160</v>
      </c>
      <c r="D921" s="804"/>
      <c r="E921" s="218">
        <f>SUM(E922:E938)</f>
        <v>0</v>
      </c>
      <c r="F921" s="219">
        <f>SUM(F922:F938)</f>
        <v>0</v>
      </c>
      <c r="G921" s="220">
        <f>SUM(G922:G938)</f>
        <v>0</v>
      </c>
      <c r="H921" s="218">
        <f>SUM(H922:H938)</f>
        <v>0</v>
      </c>
      <c r="I921" s="219">
        <f>SUM(I922:I938)</f>
        <v>0</v>
      </c>
      <c r="J921" s="7">
        <f t="shared" si="42"/>
      </c>
      <c r="K921" s="12"/>
    </row>
    <row r="922" spans="1:11" ht="15.75">
      <c r="A922" s="22">
        <v>15</v>
      </c>
      <c r="B922" s="228"/>
      <c r="C922" s="223">
        <v>1011</v>
      </c>
      <c r="D922" s="242" t="s">
        <v>161</v>
      </c>
      <c r="E922" s="128"/>
      <c r="F922" s="129"/>
      <c r="G922" s="461"/>
      <c r="H922" s="128"/>
      <c r="I922" s="129"/>
      <c r="J922" s="7">
        <f t="shared" si="42"/>
      </c>
      <c r="K922" s="12"/>
    </row>
    <row r="923" spans="1:11" ht="15.75">
      <c r="A923" s="21">
        <v>35</v>
      </c>
      <c r="B923" s="228"/>
      <c r="C923" s="229">
        <v>1012</v>
      </c>
      <c r="D923" s="230" t="s">
        <v>162</v>
      </c>
      <c r="E923" s="134"/>
      <c r="F923" s="135"/>
      <c r="G923" s="466"/>
      <c r="H923" s="134"/>
      <c r="I923" s="135"/>
      <c r="J923" s="7">
        <f t="shared" si="42"/>
      </c>
      <c r="K923" s="12"/>
    </row>
    <row r="924" spans="1:11" ht="15.75">
      <c r="A924" s="22">
        <v>40</v>
      </c>
      <c r="B924" s="228"/>
      <c r="C924" s="229">
        <v>1013</v>
      </c>
      <c r="D924" s="230" t="s">
        <v>163</v>
      </c>
      <c r="E924" s="134"/>
      <c r="F924" s="135"/>
      <c r="G924" s="466"/>
      <c r="H924" s="134"/>
      <c r="I924" s="135"/>
      <c r="J924" s="7">
        <f t="shared" si="42"/>
      </c>
      <c r="K924" s="12"/>
    </row>
    <row r="925" spans="1:11" ht="15.75">
      <c r="A925" s="22">
        <v>45</v>
      </c>
      <c r="B925" s="228"/>
      <c r="C925" s="229">
        <v>1014</v>
      </c>
      <c r="D925" s="230" t="s">
        <v>164</v>
      </c>
      <c r="E925" s="134"/>
      <c r="F925" s="135"/>
      <c r="G925" s="466"/>
      <c r="H925" s="134"/>
      <c r="I925" s="135"/>
      <c r="J925" s="7">
        <f t="shared" si="42"/>
      </c>
      <c r="K925" s="12"/>
    </row>
    <row r="926" spans="1:11" ht="15.75">
      <c r="A926" s="22">
        <v>50</v>
      </c>
      <c r="B926" s="228"/>
      <c r="C926" s="229">
        <v>1015</v>
      </c>
      <c r="D926" s="230" t="s">
        <v>165</v>
      </c>
      <c r="E926" s="134"/>
      <c r="F926" s="135"/>
      <c r="G926" s="466"/>
      <c r="H926" s="134"/>
      <c r="I926" s="135"/>
      <c r="J926" s="7">
        <f t="shared" si="42"/>
      </c>
      <c r="K926" s="12"/>
    </row>
    <row r="927" spans="1:11" ht="15.75">
      <c r="A927" s="22">
        <v>55</v>
      </c>
      <c r="B927" s="228"/>
      <c r="C927" s="243">
        <v>1016</v>
      </c>
      <c r="D927" s="244" t="s">
        <v>166</v>
      </c>
      <c r="E927" s="140"/>
      <c r="F927" s="141"/>
      <c r="G927" s="462"/>
      <c r="H927" s="140"/>
      <c r="I927" s="141"/>
      <c r="J927" s="7">
        <f t="shared" si="42"/>
      </c>
      <c r="K927" s="12"/>
    </row>
    <row r="928" spans="1:11" ht="15.75">
      <c r="A928" s="22">
        <v>60</v>
      </c>
      <c r="B928" s="222"/>
      <c r="C928" s="245">
        <v>1020</v>
      </c>
      <c r="D928" s="246" t="s">
        <v>167</v>
      </c>
      <c r="E928" s="329"/>
      <c r="F928" s="330"/>
      <c r="G928" s="474"/>
      <c r="H928" s="329"/>
      <c r="I928" s="330"/>
      <c r="J928" s="7">
        <f t="shared" si="42"/>
      </c>
      <c r="K928" s="12"/>
    </row>
    <row r="929" spans="1:11" ht="15.75">
      <c r="A929" s="21">
        <v>65</v>
      </c>
      <c r="B929" s="228"/>
      <c r="C929" s="247">
        <v>1030</v>
      </c>
      <c r="D929" s="248" t="s">
        <v>168</v>
      </c>
      <c r="E929" s="325"/>
      <c r="F929" s="326"/>
      <c r="G929" s="471"/>
      <c r="H929" s="325"/>
      <c r="I929" s="326"/>
      <c r="J929" s="7">
        <f t="shared" si="42"/>
      </c>
      <c r="K929" s="12"/>
    </row>
    <row r="930" spans="1:11" ht="15.75">
      <c r="A930" s="22">
        <v>70</v>
      </c>
      <c r="B930" s="228"/>
      <c r="C930" s="245">
        <v>1051</v>
      </c>
      <c r="D930" s="250" t="s">
        <v>169</v>
      </c>
      <c r="E930" s="329"/>
      <c r="F930" s="330"/>
      <c r="G930" s="474"/>
      <c r="H930" s="329"/>
      <c r="I930" s="330"/>
      <c r="J930" s="7">
        <f t="shared" si="42"/>
      </c>
      <c r="K930" s="12"/>
    </row>
    <row r="931" spans="1:11" ht="15.75">
      <c r="A931" s="22">
        <v>75</v>
      </c>
      <c r="B931" s="228"/>
      <c r="C931" s="229">
        <v>1052</v>
      </c>
      <c r="D931" s="230" t="s">
        <v>170</v>
      </c>
      <c r="E931" s="134"/>
      <c r="F931" s="135"/>
      <c r="G931" s="466"/>
      <c r="H931" s="134"/>
      <c r="I931" s="135"/>
      <c r="J931" s="7">
        <f t="shared" si="42"/>
      </c>
      <c r="K931" s="12"/>
    </row>
    <row r="932" spans="1:11" ht="15.75">
      <c r="A932" s="22">
        <v>80</v>
      </c>
      <c r="B932" s="228"/>
      <c r="C932" s="247">
        <v>1053</v>
      </c>
      <c r="D932" s="248" t="s">
        <v>729</v>
      </c>
      <c r="E932" s="325"/>
      <c r="F932" s="326"/>
      <c r="G932" s="471"/>
      <c r="H932" s="325"/>
      <c r="I932" s="326"/>
      <c r="J932" s="7">
        <f t="shared" si="42"/>
      </c>
      <c r="K932" s="12"/>
    </row>
    <row r="933" spans="1:11" ht="15.75">
      <c r="A933" s="22">
        <v>80</v>
      </c>
      <c r="B933" s="228"/>
      <c r="C933" s="245">
        <v>1062</v>
      </c>
      <c r="D933" s="246" t="s">
        <v>171</v>
      </c>
      <c r="E933" s="329"/>
      <c r="F933" s="330"/>
      <c r="G933" s="474"/>
      <c r="H933" s="329"/>
      <c r="I933" s="330"/>
      <c r="J933" s="7">
        <f t="shared" si="42"/>
      </c>
      <c r="K933" s="12"/>
    </row>
    <row r="934" spans="1:11" ht="15.75">
      <c r="A934" s="22">
        <v>85</v>
      </c>
      <c r="B934" s="228"/>
      <c r="C934" s="247">
        <v>1063</v>
      </c>
      <c r="D934" s="251" t="s">
        <v>688</v>
      </c>
      <c r="E934" s="325"/>
      <c r="F934" s="326"/>
      <c r="G934" s="471"/>
      <c r="H934" s="325"/>
      <c r="I934" s="326"/>
      <c r="J934" s="7">
        <f t="shared" si="42"/>
      </c>
      <c r="K934" s="12"/>
    </row>
    <row r="935" spans="1:11" ht="15.75">
      <c r="A935" s="22">
        <v>90</v>
      </c>
      <c r="B935" s="228"/>
      <c r="C935" s="252">
        <v>1069</v>
      </c>
      <c r="D935" s="253" t="s">
        <v>172</v>
      </c>
      <c r="E935" s="395"/>
      <c r="F935" s="396"/>
      <c r="G935" s="473"/>
      <c r="H935" s="395"/>
      <c r="I935" s="396"/>
      <c r="J935" s="7">
        <f t="shared" si="42"/>
      </c>
      <c r="K935" s="12"/>
    </row>
    <row r="936" spans="1:11" ht="15.75">
      <c r="A936" s="22">
        <v>90</v>
      </c>
      <c r="B936" s="222"/>
      <c r="C936" s="245">
        <v>1091</v>
      </c>
      <c r="D936" s="250" t="s">
        <v>763</v>
      </c>
      <c r="E936" s="329"/>
      <c r="F936" s="330"/>
      <c r="G936" s="474"/>
      <c r="H936" s="329"/>
      <c r="I936" s="330"/>
      <c r="J936" s="7">
        <f t="shared" si="42"/>
      </c>
      <c r="K936" s="12"/>
    </row>
    <row r="937" spans="1:11" ht="15.75">
      <c r="A937" s="21">
        <v>115</v>
      </c>
      <c r="B937" s="228"/>
      <c r="C937" s="229">
        <v>1092</v>
      </c>
      <c r="D937" s="230" t="s">
        <v>264</v>
      </c>
      <c r="E937" s="134"/>
      <c r="F937" s="135"/>
      <c r="G937" s="466"/>
      <c r="H937" s="134"/>
      <c r="I937" s="135"/>
      <c r="J937" s="7">
        <f t="shared" si="42"/>
      </c>
      <c r="K937" s="12"/>
    </row>
    <row r="938" spans="1:11" ht="15.75">
      <c r="A938" s="21">
        <v>125</v>
      </c>
      <c r="B938" s="228"/>
      <c r="C938" s="225">
        <v>1098</v>
      </c>
      <c r="D938" s="254" t="s">
        <v>173</v>
      </c>
      <c r="E938" s="145"/>
      <c r="F938" s="146"/>
      <c r="G938" s="467"/>
      <c r="H938" s="145"/>
      <c r="I938" s="146"/>
      <c r="J938" s="7">
        <f t="shared" si="42"/>
      </c>
      <c r="K938" s="12"/>
    </row>
    <row r="939" spans="1:11" ht="15.75">
      <c r="A939" s="22">
        <v>130</v>
      </c>
      <c r="B939" s="217">
        <v>1900</v>
      </c>
      <c r="C939" s="784" t="s">
        <v>231</v>
      </c>
      <c r="D939" s="807"/>
      <c r="E939" s="218">
        <f>SUM(E940:E942)</f>
        <v>0</v>
      </c>
      <c r="F939" s="219">
        <f>SUM(F940:F942)</f>
        <v>0</v>
      </c>
      <c r="G939" s="220">
        <f>SUM(G940:G942)</f>
        <v>0</v>
      </c>
      <c r="H939" s="218">
        <f>SUM(H940:H942)</f>
        <v>0</v>
      </c>
      <c r="I939" s="219">
        <f>SUM(I940:I942)</f>
        <v>0</v>
      </c>
      <c r="J939" s="7">
        <f t="shared" si="42"/>
      </c>
      <c r="K939" s="12"/>
    </row>
    <row r="940" spans="1:11" ht="31.5">
      <c r="A940" s="22">
        <v>135</v>
      </c>
      <c r="B940" s="228"/>
      <c r="C940" s="223">
        <v>1901</v>
      </c>
      <c r="D940" s="255" t="s">
        <v>764</v>
      </c>
      <c r="E940" s="128"/>
      <c r="F940" s="129"/>
      <c r="G940" s="461"/>
      <c r="H940" s="128"/>
      <c r="I940" s="129"/>
      <c r="J940" s="7">
        <f t="shared" si="42"/>
      </c>
      <c r="K940" s="12"/>
    </row>
    <row r="941" spans="1:11" ht="31.5">
      <c r="A941" s="22">
        <v>140</v>
      </c>
      <c r="B941" s="256"/>
      <c r="C941" s="229">
        <v>1981</v>
      </c>
      <c r="D941" s="257" t="s">
        <v>765</v>
      </c>
      <c r="E941" s="134"/>
      <c r="F941" s="135"/>
      <c r="G941" s="466"/>
      <c r="H941" s="134"/>
      <c r="I941" s="135"/>
      <c r="J941" s="7">
        <f t="shared" si="42"/>
      </c>
      <c r="K941" s="12"/>
    </row>
    <row r="942" spans="1:11" ht="31.5">
      <c r="A942" s="22">
        <v>145</v>
      </c>
      <c r="B942" s="228"/>
      <c r="C942" s="225">
        <v>1991</v>
      </c>
      <c r="D942" s="258" t="s">
        <v>766</v>
      </c>
      <c r="E942" s="145"/>
      <c r="F942" s="146"/>
      <c r="G942" s="467"/>
      <c r="H942" s="145"/>
      <c r="I942" s="146"/>
      <c r="J942" s="7">
        <f t="shared" si="42"/>
      </c>
      <c r="K942" s="12"/>
    </row>
    <row r="943" spans="1:11" ht="15.75">
      <c r="A943" s="22">
        <v>150</v>
      </c>
      <c r="B943" s="217">
        <v>2100</v>
      </c>
      <c r="C943" s="784" t="s">
        <v>612</v>
      </c>
      <c r="D943" s="807"/>
      <c r="E943" s="218">
        <f>SUM(E944:E948)</f>
        <v>0</v>
      </c>
      <c r="F943" s="219">
        <f>SUM(F944:F948)</f>
        <v>0</v>
      </c>
      <c r="G943" s="220">
        <f>SUM(G944:G948)</f>
        <v>0</v>
      </c>
      <c r="H943" s="218">
        <f>SUM(H944:H948)</f>
        <v>0</v>
      </c>
      <c r="I943" s="219">
        <f>SUM(I944:I948)</f>
        <v>0</v>
      </c>
      <c r="J943" s="7">
        <f t="shared" si="42"/>
      </c>
      <c r="K943" s="12"/>
    </row>
    <row r="944" spans="1:11" ht="15.75">
      <c r="A944" s="22">
        <v>155</v>
      </c>
      <c r="B944" s="228"/>
      <c r="C944" s="223">
        <v>2110</v>
      </c>
      <c r="D944" s="259" t="s">
        <v>174</v>
      </c>
      <c r="E944" s="128"/>
      <c r="F944" s="129"/>
      <c r="G944" s="461"/>
      <c r="H944" s="128"/>
      <c r="I944" s="129"/>
      <c r="J944" s="7">
        <f t="shared" si="42"/>
      </c>
      <c r="K944" s="12"/>
    </row>
    <row r="945" spans="1:11" ht="15.75">
      <c r="A945" s="22">
        <v>160</v>
      </c>
      <c r="B945" s="256"/>
      <c r="C945" s="229">
        <v>2120</v>
      </c>
      <c r="D945" s="232" t="s">
        <v>175</v>
      </c>
      <c r="E945" s="134"/>
      <c r="F945" s="135"/>
      <c r="G945" s="466"/>
      <c r="H945" s="134"/>
      <c r="I945" s="135"/>
      <c r="J945" s="7">
        <f t="shared" si="42"/>
      </c>
      <c r="K945" s="12"/>
    </row>
    <row r="946" spans="1:11" ht="15.75">
      <c r="A946" s="22">
        <v>165</v>
      </c>
      <c r="B946" s="256"/>
      <c r="C946" s="229">
        <v>2125</v>
      </c>
      <c r="D946" s="232" t="s">
        <v>176</v>
      </c>
      <c r="E946" s="350">
        <v>0</v>
      </c>
      <c r="F946" s="351">
        <v>0</v>
      </c>
      <c r="G946" s="136">
        <v>0</v>
      </c>
      <c r="H946" s="350">
        <v>0</v>
      </c>
      <c r="I946" s="351">
        <v>0</v>
      </c>
      <c r="J946" s="7">
        <f t="shared" si="42"/>
      </c>
      <c r="K946" s="12"/>
    </row>
    <row r="947" spans="1:11" ht="15.75">
      <c r="A947" s="22">
        <v>175</v>
      </c>
      <c r="B947" s="227"/>
      <c r="C947" s="229">
        <v>2140</v>
      </c>
      <c r="D947" s="232" t="s">
        <v>177</v>
      </c>
      <c r="E947" s="350">
        <v>0</v>
      </c>
      <c r="F947" s="351">
        <v>0</v>
      </c>
      <c r="G947" s="136">
        <v>0</v>
      </c>
      <c r="H947" s="350">
        <v>0</v>
      </c>
      <c r="I947" s="351">
        <v>0</v>
      </c>
      <c r="J947" s="7">
        <f t="shared" si="42"/>
      </c>
      <c r="K947" s="12"/>
    </row>
    <row r="948" spans="1:11" ht="15.75">
      <c r="A948" s="22">
        <v>180</v>
      </c>
      <c r="B948" s="228"/>
      <c r="C948" s="225">
        <v>2190</v>
      </c>
      <c r="D948" s="260" t="s">
        <v>178</v>
      </c>
      <c r="E948" s="145"/>
      <c r="F948" s="146"/>
      <c r="G948" s="467"/>
      <c r="H948" s="145"/>
      <c r="I948" s="146"/>
      <c r="J948" s="7">
        <f t="shared" si="42"/>
      </c>
      <c r="K948" s="12"/>
    </row>
    <row r="949" spans="1:11" ht="15.75">
      <c r="A949" s="22">
        <v>185</v>
      </c>
      <c r="B949" s="217">
        <v>2200</v>
      </c>
      <c r="C949" s="784" t="s">
        <v>179</v>
      </c>
      <c r="D949" s="807"/>
      <c r="E949" s="218">
        <f>SUM(E950:E951)</f>
        <v>0</v>
      </c>
      <c r="F949" s="219">
        <f>SUM(F950:F951)</f>
        <v>0</v>
      </c>
      <c r="G949" s="220">
        <f>SUM(G950:G951)</f>
        <v>0</v>
      </c>
      <c r="H949" s="218">
        <f>SUM(H950:H951)</f>
        <v>0</v>
      </c>
      <c r="I949" s="219">
        <f>SUM(I950:I951)</f>
        <v>0</v>
      </c>
      <c r="J949" s="7">
        <f t="shared" si="42"/>
      </c>
      <c r="K949" s="12"/>
    </row>
    <row r="950" spans="1:11" ht="15.75">
      <c r="A950" s="22">
        <v>190</v>
      </c>
      <c r="B950" s="228"/>
      <c r="C950" s="223">
        <v>2221</v>
      </c>
      <c r="D950" s="224" t="s">
        <v>265</v>
      </c>
      <c r="E950" s="128"/>
      <c r="F950" s="129"/>
      <c r="G950" s="461"/>
      <c r="H950" s="128"/>
      <c r="I950" s="129"/>
      <c r="J950" s="7">
        <f t="shared" si="42"/>
      </c>
      <c r="K950" s="12"/>
    </row>
    <row r="951" spans="1:11" ht="15.75">
      <c r="A951" s="22">
        <v>200</v>
      </c>
      <c r="B951" s="228"/>
      <c r="C951" s="225">
        <v>2224</v>
      </c>
      <c r="D951" s="226" t="s">
        <v>180</v>
      </c>
      <c r="E951" s="145"/>
      <c r="F951" s="146"/>
      <c r="G951" s="467"/>
      <c r="H951" s="145"/>
      <c r="I951" s="146"/>
      <c r="J951" s="7">
        <f t="shared" si="42"/>
      </c>
      <c r="K951" s="12"/>
    </row>
    <row r="952" spans="1:11" ht="15.75">
      <c r="A952" s="22">
        <v>200</v>
      </c>
      <c r="B952" s="217">
        <v>2500</v>
      </c>
      <c r="C952" s="784" t="s">
        <v>181</v>
      </c>
      <c r="D952" s="807"/>
      <c r="E952" s="468"/>
      <c r="F952" s="469"/>
      <c r="G952" s="470"/>
      <c r="H952" s="468"/>
      <c r="I952" s="469"/>
      <c r="J952" s="7">
        <f t="shared" si="42"/>
      </c>
      <c r="K952" s="12"/>
    </row>
    <row r="953" spans="1:11" ht="15.75">
      <c r="A953" s="22">
        <v>205</v>
      </c>
      <c r="B953" s="217">
        <v>2600</v>
      </c>
      <c r="C953" s="785" t="s">
        <v>182</v>
      </c>
      <c r="D953" s="808"/>
      <c r="E953" s="468"/>
      <c r="F953" s="469"/>
      <c r="G953" s="470"/>
      <c r="H953" s="468"/>
      <c r="I953" s="469"/>
      <c r="J953" s="7">
        <f t="shared" si="42"/>
      </c>
      <c r="K953" s="12"/>
    </row>
    <row r="954" spans="1:11" ht="15.75">
      <c r="A954" s="22">
        <v>210</v>
      </c>
      <c r="B954" s="217">
        <v>2700</v>
      </c>
      <c r="C954" s="785" t="s">
        <v>183</v>
      </c>
      <c r="D954" s="808"/>
      <c r="E954" s="468"/>
      <c r="F954" s="469"/>
      <c r="G954" s="470"/>
      <c r="H954" s="468"/>
      <c r="I954" s="469"/>
      <c r="J954" s="7">
        <f t="shared" si="42"/>
      </c>
      <c r="K954" s="12"/>
    </row>
    <row r="955" spans="1:11" ht="36" customHeight="1">
      <c r="A955" s="22">
        <v>215</v>
      </c>
      <c r="B955" s="217">
        <v>2800</v>
      </c>
      <c r="C955" s="785" t="s">
        <v>1266</v>
      </c>
      <c r="D955" s="808"/>
      <c r="E955" s="468"/>
      <c r="F955" s="469"/>
      <c r="G955" s="470"/>
      <c r="H955" s="468"/>
      <c r="I955" s="469"/>
      <c r="J955" s="7">
        <f t="shared" si="42"/>
      </c>
      <c r="K955" s="12"/>
    </row>
    <row r="956" spans="1:11" ht="15.75">
      <c r="A956" s="21">
        <v>220</v>
      </c>
      <c r="B956" s="217">
        <v>2900</v>
      </c>
      <c r="C956" s="784" t="s">
        <v>184</v>
      </c>
      <c r="D956" s="807"/>
      <c r="E956" s="218">
        <f>SUM(E957:E964)</f>
        <v>0</v>
      </c>
      <c r="F956" s="218">
        <f>SUM(F957:F964)</f>
        <v>0</v>
      </c>
      <c r="G956" s="218">
        <f>SUM(G957:G964)</f>
        <v>0</v>
      </c>
      <c r="H956" s="218">
        <f>SUM(H957:H964)</f>
        <v>0</v>
      </c>
      <c r="I956" s="218">
        <f>SUM(I957:I964)</f>
        <v>0</v>
      </c>
      <c r="J956" s="7">
        <f t="shared" si="42"/>
      </c>
      <c r="K956" s="12"/>
    </row>
    <row r="957" spans="1:11" ht="15.75">
      <c r="A957" s="22">
        <v>225</v>
      </c>
      <c r="B957" s="261"/>
      <c r="C957" s="223">
        <v>2910</v>
      </c>
      <c r="D957" s="262" t="s">
        <v>1620</v>
      </c>
      <c r="E957" s="128"/>
      <c r="F957" s="129"/>
      <c r="G957" s="461"/>
      <c r="H957" s="128"/>
      <c r="I957" s="129"/>
      <c r="J957" s="7">
        <f t="shared" si="42"/>
      </c>
      <c r="K957" s="12"/>
    </row>
    <row r="958" spans="1:11" ht="15.75">
      <c r="A958" s="22">
        <v>230</v>
      </c>
      <c r="B958" s="261"/>
      <c r="C958" s="223">
        <v>2920</v>
      </c>
      <c r="D958" s="262" t="s">
        <v>185</v>
      </c>
      <c r="E958" s="128"/>
      <c r="F958" s="129"/>
      <c r="G958" s="461"/>
      <c r="H958" s="128"/>
      <c r="I958" s="129"/>
      <c r="J958" s="7">
        <f t="shared" si="42"/>
      </c>
      <c r="K958" s="12"/>
    </row>
    <row r="959" spans="1:11" ht="31.5">
      <c r="A959" s="22">
        <v>245</v>
      </c>
      <c r="B959" s="261"/>
      <c r="C959" s="247">
        <v>2969</v>
      </c>
      <c r="D959" s="263" t="s">
        <v>186</v>
      </c>
      <c r="E959" s="325"/>
      <c r="F959" s="326"/>
      <c r="G959" s="471"/>
      <c r="H959" s="325"/>
      <c r="I959" s="326"/>
      <c r="J959" s="7">
        <f t="shared" si="42"/>
      </c>
      <c r="K959" s="12"/>
    </row>
    <row r="960" spans="1:11" ht="31.5">
      <c r="A960" s="21">
        <v>220</v>
      </c>
      <c r="B960" s="261"/>
      <c r="C960" s="264">
        <v>2970</v>
      </c>
      <c r="D960" s="265" t="s">
        <v>187</v>
      </c>
      <c r="E960" s="420"/>
      <c r="F960" s="421"/>
      <c r="G960" s="472"/>
      <c r="H960" s="420"/>
      <c r="I960" s="421"/>
      <c r="J960" s="7">
        <f t="shared" si="42"/>
      </c>
      <c r="K960" s="12"/>
    </row>
    <row r="961" spans="1:11" ht="15.75">
      <c r="A961" s="22">
        <v>225</v>
      </c>
      <c r="B961" s="261"/>
      <c r="C961" s="252">
        <v>2989</v>
      </c>
      <c r="D961" s="266" t="s">
        <v>188</v>
      </c>
      <c r="E961" s="395"/>
      <c r="F961" s="396"/>
      <c r="G961" s="473"/>
      <c r="H961" s="395"/>
      <c r="I961" s="396"/>
      <c r="J961" s="7">
        <f t="shared" si="42"/>
      </c>
      <c r="K961" s="12"/>
    </row>
    <row r="962" spans="1:11" ht="31.5">
      <c r="A962" s="22">
        <v>230</v>
      </c>
      <c r="B962" s="228"/>
      <c r="C962" s="245">
        <v>2990</v>
      </c>
      <c r="D962" s="267" t="s">
        <v>1621</v>
      </c>
      <c r="E962" s="329"/>
      <c r="F962" s="330"/>
      <c r="G962" s="474"/>
      <c r="H962" s="329"/>
      <c r="I962" s="330"/>
      <c r="J962" s="7">
        <f t="shared" si="42"/>
      </c>
      <c r="K962" s="12"/>
    </row>
    <row r="963" spans="1:11" ht="15.75">
      <c r="A963" s="22">
        <v>235</v>
      </c>
      <c r="B963" s="228"/>
      <c r="C963" s="245">
        <v>2991</v>
      </c>
      <c r="D963" s="267" t="s">
        <v>189</v>
      </c>
      <c r="E963" s="329"/>
      <c r="F963" s="330"/>
      <c r="G963" s="474"/>
      <c r="H963" s="329"/>
      <c r="I963" s="330"/>
      <c r="J963" s="7">
        <f t="shared" si="42"/>
      </c>
      <c r="K963" s="12"/>
    </row>
    <row r="964" spans="1:11" ht="15.75">
      <c r="A964" s="22">
        <v>240</v>
      </c>
      <c r="B964" s="228"/>
      <c r="C964" s="225">
        <v>2992</v>
      </c>
      <c r="D964" s="268" t="s">
        <v>190</v>
      </c>
      <c r="E964" s="145"/>
      <c r="F964" s="146"/>
      <c r="G964" s="467"/>
      <c r="H964" s="145"/>
      <c r="I964" s="146"/>
      <c r="J964" s="7">
        <f t="shared" si="42"/>
      </c>
      <c r="K964" s="12"/>
    </row>
    <row r="965" spans="1:11" ht="15.75">
      <c r="A965" s="22">
        <v>245</v>
      </c>
      <c r="B965" s="217">
        <v>3300</v>
      </c>
      <c r="C965" s="269" t="s">
        <v>1642</v>
      </c>
      <c r="D965" s="731"/>
      <c r="E965" s="218">
        <f>SUM(E966:E970)</f>
        <v>0</v>
      </c>
      <c r="F965" s="219">
        <f>SUM(F966:F970)</f>
        <v>0</v>
      </c>
      <c r="G965" s="220">
        <f>SUM(G966:G970)</f>
        <v>0</v>
      </c>
      <c r="H965" s="218">
        <f>SUM(H966:H970)</f>
        <v>0</v>
      </c>
      <c r="I965" s="219">
        <f>SUM(I966:I970)</f>
        <v>0</v>
      </c>
      <c r="J965" s="7">
        <f t="shared" si="42"/>
      </c>
      <c r="K965" s="12"/>
    </row>
    <row r="966" spans="1:11" ht="15.75">
      <c r="A966" s="21">
        <v>250</v>
      </c>
      <c r="B966" s="227"/>
      <c r="C966" s="223">
        <v>3301</v>
      </c>
      <c r="D966" s="270" t="s">
        <v>191</v>
      </c>
      <c r="E966" s="348">
        <v>0</v>
      </c>
      <c r="F966" s="349">
        <v>0</v>
      </c>
      <c r="G966" s="130">
        <v>0</v>
      </c>
      <c r="H966" s="348">
        <v>0</v>
      </c>
      <c r="I966" s="349">
        <v>0</v>
      </c>
      <c r="J966" s="7">
        <f t="shared" si="42"/>
      </c>
      <c r="K966" s="12"/>
    </row>
    <row r="967" spans="1:11" ht="15.75">
      <c r="A967" s="22">
        <v>255</v>
      </c>
      <c r="B967" s="227"/>
      <c r="C967" s="229">
        <v>3302</v>
      </c>
      <c r="D967" s="271" t="s">
        <v>610</v>
      </c>
      <c r="E967" s="350">
        <v>0</v>
      </c>
      <c r="F967" s="351">
        <v>0</v>
      </c>
      <c r="G967" s="136">
        <v>0</v>
      </c>
      <c r="H967" s="350">
        <v>0</v>
      </c>
      <c r="I967" s="351">
        <v>0</v>
      </c>
      <c r="J967" s="7">
        <f aca="true" t="shared" si="43" ref="J967:J1018">(IF(OR($E967&lt;&gt;0,$F967&lt;&gt;0,$G967&lt;&gt;0,$H967&lt;&gt;0,$I967&lt;&gt;0),$J$2,""))</f>
      </c>
      <c r="K967" s="12"/>
    </row>
    <row r="968" spans="1:11" ht="15.75">
      <c r="A968" s="22">
        <v>265</v>
      </c>
      <c r="B968" s="227"/>
      <c r="C968" s="229">
        <v>3304</v>
      </c>
      <c r="D968" s="271" t="s">
        <v>192</v>
      </c>
      <c r="E968" s="350">
        <v>0</v>
      </c>
      <c r="F968" s="351">
        <v>0</v>
      </c>
      <c r="G968" s="136">
        <v>0</v>
      </c>
      <c r="H968" s="350">
        <v>0</v>
      </c>
      <c r="I968" s="351">
        <v>0</v>
      </c>
      <c r="J968" s="7">
        <f t="shared" si="43"/>
      </c>
      <c r="K968" s="12"/>
    </row>
    <row r="969" spans="1:11" ht="30">
      <c r="A969" s="21">
        <v>270</v>
      </c>
      <c r="B969" s="227"/>
      <c r="C969" s="225">
        <v>3306</v>
      </c>
      <c r="D969" s="272" t="s">
        <v>1263</v>
      </c>
      <c r="E969" s="350">
        <v>0</v>
      </c>
      <c r="F969" s="351">
        <v>0</v>
      </c>
      <c r="G969" s="136">
        <v>0</v>
      </c>
      <c r="H969" s="350">
        <v>0</v>
      </c>
      <c r="I969" s="351">
        <v>0</v>
      </c>
      <c r="J969" s="7">
        <f t="shared" si="43"/>
      </c>
      <c r="K969" s="12"/>
    </row>
    <row r="970" spans="1:11" ht="15.75">
      <c r="A970" s="21">
        <v>290</v>
      </c>
      <c r="B970" s="227"/>
      <c r="C970" s="225">
        <v>3307</v>
      </c>
      <c r="D970" s="272" t="s">
        <v>1649</v>
      </c>
      <c r="E970" s="352">
        <v>0</v>
      </c>
      <c r="F970" s="353">
        <v>0</v>
      </c>
      <c r="G970" s="147">
        <v>0</v>
      </c>
      <c r="H970" s="352">
        <v>0</v>
      </c>
      <c r="I970" s="353">
        <v>0</v>
      </c>
      <c r="J970" s="7">
        <f t="shared" si="43"/>
      </c>
      <c r="K970" s="12"/>
    </row>
    <row r="971" spans="1:11" ht="15.75">
      <c r="A971" s="37">
        <v>320</v>
      </c>
      <c r="B971" s="217">
        <v>3900</v>
      </c>
      <c r="C971" s="784" t="s">
        <v>193</v>
      </c>
      <c r="D971" s="807"/>
      <c r="E971" s="505">
        <v>0</v>
      </c>
      <c r="F971" s="506">
        <v>0</v>
      </c>
      <c r="G971" s="507">
        <v>0</v>
      </c>
      <c r="H971" s="505">
        <v>0</v>
      </c>
      <c r="I971" s="506">
        <v>0</v>
      </c>
      <c r="J971" s="7">
        <f t="shared" si="43"/>
      </c>
      <c r="K971" s="12"/>
    </row>
    <row r="972" spans="1:11" ht="15.75">
      <c r="A972" s="21">
        <v>330</v>
      </c>
      <c r="B972" s="217">
        <v>4000</v>
      </c>
      <c r="C972" s="784" t="s">
        <v>194</v>
      </c>
      <c r="D972" s="807"/>
      <c r="E972" s="468"/>
      <c r="F972" s="469"/>
      <c r="G972" s="470"/>
      <c r="H972" s="468"/>
      <c r="I972" s="469"/>
      <c r="J972" s="7">
        <f t="shared" si="43"/>
      </c>
      <c r="K972" s="12"/>
    </row>
    <row r="973" spans="1:11" ht="15.75">
      <c r="A973" s="21">
        <v>350</v>
      </c>
      <c r="B973" s="217">
        <v>4100</v>
      </c>
      <c r="C973" s="784" t="s">
        <v>195</v>
      </c>
      <c r="D973" s="807"/>
      <c r="E973" s="468"/>
      <c r="F973" s="469"/>
      <c r="G973" s="470"/>
      <c r="H973" s="468"/>
      <c r="I973" s="469"/>
      <c r="J973" s="7">
        <f t="shared" si="43"/>
      </c>
      <c r="K973" s="12"/>
    </row>
    <row r="974" spans="1:11" ht="15.75">
      <c r="A974" s="22">
        <v>355</v>
      </c>
      <c r="B974" s="217">
        <v>4200</v>
      </c>
      <c r="C974" s="784" t="s">
        <v>196</v>
      </c>
      <c r="D974" s="807"/>
      <c r="E974" s="218">
        <f>SUM(E975:E980)</f>
        <v>0</v>
      </c>
      <c r="F974" s="219">
        <f>SUM(F975:F980)</f>
        <v>0</v>
      </c>
      <c r="G974" s="220">
        <f>SUM(G975:G980)</f>
        <v>0</v>
      </c>
      <c r="H974" s="218">
        <f>SUM(H975:H980)</f>
        <v>0</v>
      </c>
      <c r="I974" s="219">
        <f>SUM(I975:I980)</f>
        <v>0</v>
      </c>
      <c r="J974" s="7">
        <f t="shared" si="43"/>
      </c>
      <c r="K974" s="12"/>
    </row>
    <row r="975" spans="1:11" ht="15.75">
      <c r="A975" s="22">
        <v>355</v>
      </c>
      <c r="B975" s="273"/>
      <c r="C975" s="223">
        <v>4201</v>
      </c>
      <c r="D975" s="224" t="s">
        <v>197</v>
      </c>
      <c r="E975" s="128"/>
      <c r="F975" s="129"/>
      <c r="G975" s="461"/>
      <c r="H975" s="128"/>
      <c r="I975" s="129"/>
      <c r="J975" s="7">
        <f t="shared" si="43"/>
      </c>
      <c r="K975" s="12"/>
    </row>
    <row r="976" spans="1:11" ht="15.75">
      <c r="A976" s="22">
        <v>375</v>
      </c>
      <c r="B976" s="273"/>
      <c r="C976" s="229">
        <v>4202</v>
      </c>
      <c r="D976" s="274" t="s">
        <v>198</v>
      </c>
      <c r="E976" s="134"/>
      <c r="F976" s="135"/>
      <c r="G976" s="466"/>
      <c r="H976" s="134"/>
      <c r="I976" s="135"/>
      <c r="J976" s="7">
        <f t="shared" si="43"/>
      </c>
      <c r="K976" s="12"/>
    </row>
    <row r="977" spans="1:11" ht="15.75">
      <c r="A977" s="22">
        <v>380</v>
      </c>
      <c r="B977" s="273"/>
      <c r="C977" s="229">
        <v>4214</v>
      </c>
      <c r="D977" s="274" t="s">
        <v>199</v>
      </c>
      <c r="E977" s="134"/>
      <c r="F977" s="135"/>
      <c r="G977" s="466"/>
      <c r="H977" s="134"/>
      <c r="I977" s="135"/>
      <c r="J977" s="7">
        <f t="shared" si="43"/>
      </c>
      <c r="K977" s="12"/>
    </row>
    <row r="978" spans="1:11" ht="15.75">
      <c r="A978" s="22">
        <v>385</v>
      </c>
      <c r="B978" s="273"/>
      <c r="C978" s="229">
        <v>4217</v>
      </c>
      <c r="D978" s="274" t="s">
        <v>200</v>
      </c>
      <c r="E978" s="134"/>
      <c r="F978" s="135"/>
      <c r="G978" s="466"/>
      <c r="H978" s="134"/>
      <c r="I978" s="135"/>
      <c r="J978" s="7">
        <f t="shared" si="43"/>
      </c>
      <c r="K978" s="12"/>
    </row>
    <row r="979" spans="1:11" ht="31.5">
      <c r="A979" s="22">
        <v>390</v>
      </c>
      <c r="B979" s="273"/>
      <c r="C979" s="229">
        <v>4218</v>
      </c>
      <c r="D979" s="230" t="s">
        <v>201</v>
      </c>
      <c r="E979" s="134"/>
      <c r="F979" s="135"/>
      <c r="G979" s="466"/>
      <c r="H979" s="134"/>
      <c r="I979" s="135"/>
      <c r="J979" s="7">
        <f t="shared" si="43"/>
      </c>
      <c r="K979" s="12"/>
    </row>
    <row r="980" spans="1:11" ht="15.75">
      <c r="A980" s="22">
        <v>390</v>
      </c>
      <c r="B980" s="273"/>
      <c r="C980" s="225">
        <v>4219</v>
      </c>
      <c r="D980" s="258" t="s">
        <v>202</v>
      </c>
      <c r="E980" s="145"/>
      <c r="F980" s="146"/>
      <c r="G980" s="467"/>
      <c r="H980" s="145"/>
      <c r="I980" s="146"/>
      <c r="J980" s="7">
        <f t="shared" si="43"/>
      </c>
      <c r="K980" s="12"/>
    </row>
    <row r="981" spans="1:11" ht="15.75">
      <c r="A981" s="22">
        <v>395</v>
      </c>
      <c r="B981" s="217">
        <v>4300</v>
      </c>
      <c r="C981" s="784" t="s">
        <v>1267</v>
      </c>
      <c r="D981" s="807"/>
      <c r="E981" s="218">
        <f>SUM(E982:E984)</f>
        <v>0</v>
      </c>
      <c r="F981" s="219">
        <f>SUM(F982:F984)</f>
        <v>0</v>
      </c>
      <c r="G981" s="220">
        <f>SUM(G982:G984)</f>
        <v>0</v>
      </c>
      <c r="H981" s="218">
        <f>SUM(H982:H984)</f>
        <v>0</v>
      </c>
      <c r="I981" s="219">
        <f>SUM(I982:I984)</f>
        <v>0</v>
      </c>
      <c r="J981" s="7">
        <f t="shared" si="43"/>
      </c>
      <c r="K981" s="12"/>
    </row>
    <row r="982" spans="1:11" ht="15.75">
      <c r="A982" s="17">
        <v>397</v>
      </c>
      <c r="B982" s="273"/>
      <c r="C982" s="223">
        <v>4301</v>
      </c>
      <c r="D982" s="242" t="s">
        <v>203</v>
      </c>
      <c r="E982" s="128"/>
      <c r="F982" s="129"/>
      <c r="G982" s="461"/>
      <c r="H982" s="128"/>
      <c r="I982" s="129"/>
      <c r="J982" s="7">
        <f t="shared" si="43"/>
      </c>
      <c r="K982" s="12"/>
    </row>
    <row r="983" spans="1:11" ht="15.75">
      <c r="A983" s="13">
        <v>398</v>
      </c>
      <c r="B983" s="273"/>
      <c r="C983" s="229">
        <v>4302</v>
      </c>
      <c r="D983" s="274" t="s">
        <v>204</v>
      </c>
      <c r="E983" s="134"/>
      <c r="F983" s="135"/>
      <c r="G983" s="466"/>
      <c r="H983" s="134"/>
      <c r="I983" s="135"/>
      <c r="J983" s="7">
        <f t="shared" si="43"/>
      </c>
      <c r="K983" s="12"/>
    </row>
    <row r="984" spans="1:11" ht="15.75">
      <c r="A984" s="13">
        <v>399</v>
      </c>
      <c r="B984" s="273"/>
      <c r="C984" s="225">
        <v>4309</v>
      </c>
      <c r="D984" s="233" t="s">
        <v>205</v>
      </c>
      <c r="E984" s="145"/>
      <c r="F984" s="146"/>
      <c r="G984" s="467"/>
      <c r="H984" s="145"/>
      <c r="I984" s="146"/>
      <c r="J984" s="7">
        <f t="shared" si="43"/>
      </c>
      <c r="K984" s="12"/>
    </row>
    <row r="985" spans="1:11" ht="15.75">
      <c r="A985" s="13">
        <v>400</v>
      </c>
      <c r="B985" s="217">
        <v>4400</v>
      </c>
      <c r="C985" s="784" t="s">
        <v>1264</v>
      </c>
      <c r="D985" s="807"/>
      <c r="E985" s="468"/>
      <c r="F985" s="469"/>
      <c r="G985" s="470"/>
      <c r="H985" s="468"/>
      <c r="I985" s="469"/>
      <c r="J985" s="7">
        <f t="shared" si="43"/>
      </c>
      <c r="K985" s="12"/>
    </row>
    <row r="986" spans="1:11" ht="15.75">
      <c r="A986" s="13">
        <v>401</v>
      </c>
      <c r="B986" s="217">
        <v>4500</v>
      </c>
      <c r="C986" s="784" t="s">
        <v>1265</v>
      </c>
      <c r="D986" s="807"/>
      <c r="E986" s="468"/>
      <c r="F986" s="469"/>
      <c r="G986" s="470"/>
      <c r="H986" s="468"/>
      <c r="I986" s="469"/>
      <c r="J986" s="7">
        <f t="shared" si="43"/>
      </c>
      <c r="K986" s="12"/>
    </row>
    <row r="987" spans="1:11" ht="15.75">
      <c r="A987" s="38">
        <v>404</v>
      </c>
      <c r="B987" s="217">
        <v>4600</v>
      </c>
      <c r="C987" s="785" t="s">
        <v>206</v>
      </c>
      <c r="D987" s="808"/>
      <c r="E987" s="468"/>
      <c r="F987" s="469"/>
      <c r="G987" s="470"/>
      <c r="H987" s="468"/>
      <c r="I987" s="469"/>
      <c r="J987" s="7">
        <f t="shared" si="43"/>
      </c>
      <c r="K987" s="12"/>
    </row>
    <row r="988" spans="1:11" ht="15.75">
      <c r="A988" s="38">
        <v>404</v>
      </c>
      <c r="B988" s="217">
        <v>4900</v>
      </c>
      <c r="C988" s="784" t="s">
        <v>232</v>
      </c>
      <c r="D988" s="807"/>
      <c r="E988" s="218">
        <f>+E989+E990</f>
        <v>0</v>
      </c>
      <c r="F988" s="219">
        <f>+F989+F990</f>
        <v>0</v>
      </c>
      <c r="G988" s="220">
        <f>+G989+G990</f>
        <v>0</v>
      </c>
      <c r="H988" s="218">
        <f>+H989+H990</f>
        <v>0</v>
      </c>
      <c r="I988" s="219">
        <f>+I989+I990</f>
        <v>0</v>
      </c>
      <c r="J988" s="7">
        <f t="shared" si="43"/>
      </c>
      <c r="K988" s="12"/>
    </row>
    <row r="989" spans="1:11" ht="15.75">
      <c r="A989" s="21">
        <v>440</v>
      </c>
      <c r="B989" s="273"/>
      <c r="C989" s="223">
        <v>4901</v>
      </c>
      <c r="D989" s="275" t="s">
        <v>233</v>
      </c>
      <c r="E989" s="128"/>
      <c r="F989" s="129"/>
      <c r="G989" s="461"/>
      <c r="H989" s="128"/>
      <c r="I989" s="129"/>
      <c r="J989" s="7">
        <f t="shared" si="43"/>
      </c>
      <c r="K989" s="12"/>
    </row>
    <row r="990" spans="1:11" ht="15.75">
      <c r="A990" s="21">
        <v>450</v>
      </c>
      <c r="B990" s="273"/>
      <c r="C990" s="225">
        <v>4902</v>
      </c>
      <c r="D990" s="233" t="s">
        <v>234</v>
      </c>
      <c r="E990" s="145"/>
      <c r="F990" s="146"/>
      <c r="G990" s="467"/>
      <c r="H990" s="145"/>
      <c r="I990" s="146"/>
      <c r="J990" s="7">
        <f t="shared" si="43"/>
      </c>
      <c r="K990" s="12"/>
    </row>
    <row r="991" spans="1:11" ht="15.75">
      <c r="A991" s="21">
        <v>495</v>
      </c>
      <c r="B991" s="276">
        <v>5100</v>
      </c>
      <c r="C991" s="783" t="s">
        <v>207</v>
      </c>
      <c r="D991" s="809"/>
      <c r="E991" s="468">
        <v>1250</v>
      </c>
      <c r="F991" s="469">
        <v>1250</v>
      </c>
      <c r="G991" s="470"/>
      <c r="H991" s="468"/>
      <c r="I991" s="469"/>
      <c r="J991" s="7">
        <f t="shared" si="43"/>
        <v>1</v>
      </c>
      <c r="K991" s="12"/>
    </row>
    <row r="992" spans="1:11" ht="15.75">
      <c r="A992" s="22">
        <v>500</v>
      </c>
      <c r="B992" s="276">
        <v>5200</v>
      </c>
      <c r="C992" s="783" t="s">
        <v>208</v>
      </c>
      <c r="D992" s="809"/>
      <c r="E992" s="218">
        <f>SUM(E993:E999)</f>
        <v>0</v>
      </c>
      <c r="F992" s="219">
        <f>SUM(F993:F999)</f>
        <v>0</v>
      </c>
      <c r="G992" s="220">
        <f>SUM(G993:G999)</f>
        <v>0</v>
      </c>
      <c r="H992" s="218">
        <f>SUM(H993:H999)</f>
        <v>0</v>
      </c>
      <c r="I992" s="219">
        <f>SUM(I993:I999)</f>
        <v>0</v>
      </c>
      <c r="J992" s="7">
        <f t="shared" si="43"/>
      </c>
      <c r="K992" s="12"/>
    </row>
    <row r="993" spans="1:11" ht="15.75">
      <c r="A993" s="22">
        <v>505</v>
      </c>
      <c r="B993" s="277"/>
      <c r="C993" s="278">
        <v>5201</v>
      </c>
      <c r="D993" s="279" t="s">
        <v>209</v>
      </c>
      <c r="E993" s="128"/>
      <c r="F993" s="129"/>
      <c r="G993" s="461"/>
      <c r="H993" s="128"/>
      <c r="I993" s="129"/>
      <c r="J993" s="7">
        <f t="shared" si="43"/>
      </c>
      <c r="K993" s="12"/>
    </row>
    <row r="994" spans="1:11" ht="15.75">
      <c r="A994" s="22">
        <v>510</v>
      </c>
      <c r="B994" s="277"/>
      <c r="C994" s="280">
        <v>5202</v>
      </c>
      <c r="D994" s="281" t="s">
        <v>210</v>
      </c>
      <c r="E994" s="134"/>
      <c r="F994" s="135"/>
      <c r="G994" s="466"/>
      <c r="H994" s="134"/>
      <c r="I994" s="135"/>
      <c r="J994" s="7">
        <f t="shared" si="43"/>
      </c>
      <c r="K994" s="12"/>
    </row>
    <row r="995" spans="1:11" ht="15.75">
      <c r="A995" s="22">
        <v>515</v>
      </c>
      <c r="B995" s="277"/>
      <c r="C995" s="280">
        <v>5203</v>
      </c>
      <c r="D995" s="281" t="s">
        <v>518</v>
      </c>
      <c r="E995" s="134"/>
      <c r="F995" s="135"/>
      <c r="G995" s="466"/>
      <c r="H995" s="134"/>
      <c r="I995" s="135"/>
      <c r="J995" s="7">
        <f t="shared" si="43"/>
      </c>
      <c r="K995" s="12"/>
    </row>
    <row r="996" spans="1:11" ht="15.75">
      <c r="A996" s="22">
        <v>520</v>
      </c>
      <c r="B996" s="277"/>
      <c r="C996" s="280">
        <v>5204</v>
      </c>
      <c r="D996" s="281" t="s">
        <v>519</v>
      </c>
      <c r="E996" s="134"/>
      <c r="F996" s="135"/>
      <c r="G996" s="466"/>
      <c r="H996" s="134"/>
      <c r="I996" s="135"/>
      <c r="J996" s="7">
        <f t="shared" si="43"/>
      </c>
      <c r="K996" s="12"/>
    </row>
    <row r="997" spans="1:11" ht="15.75">
      <c r="A997" s="22">
        <v>525</v>
      </c>
      <c r="B997" s="277"/>
      <c r="C997" s="280">
        <v>5205</v>
      </c>
      <c r="D997" s="281" t="s">
        <v>520</v>
      </c>
      <c r="E997" s="134"/>
      <c r="F997" s="135"/>
      <c r="G997" s="466"/>
      <c r="H997" s="134"/>
      <c r="I997" s="135"/>
      <c r="J997" s="7">
        <f t="shared" si="43"/>
      </c>
      <c r="K997" s="12"/>
    </row>
    <row r="998" spans="1:11" ht="15.75">
      <c r="A998" s="21">
        <v>635</v>
      </c>
      <c r="B998" s="277"/>
      <c r="C998" s="280">
        <v>5206</v>
      </c>
      <c r="D998" s="281" t="s">
        <v>521</v>
      </c>
      <c r="E998" s="134"/>
      <c r="F998" s="135"/>
      <c r="G998" s="466"/>
      <c r="H998" s="134"/>
      <c r="I998" s="135"/>
      <c r="J998" s="7">
        <f t="shared" si="43"/>
      </c>
      <c r="K998" s="12"/>
    </row>
    <row r="999" spans="1:11" ht="15.75">
      <c r="A999" s="22">
        <v>640</v>
      </c>
      <c r="B999" s="277"/>
      <c r="C999" s="282">
        <v>5219</v>
      </c>
      <c r="D999" s="283" t="s">
        <v>522</v>
      </c>
      <c r="E999" s="145"/>
      <c r="F999" s="146"/>
      <c r="G999" s="467"/>
      <c r="H999" s="145"/>
      <c r="I999" s="146"/>
      <c r="J999" s="7">
        <f t="shared" si="43"/>
      </c>
      <c r="K999" s="12"/>
    </row>
    <row r="1000" spans="1:11" ht="15.75">
      <c r="A1000" s="22">
        <v>645</v>
      </c>
      <c r="B1000" s="276">
        <v>5300</v>
      </c>
      <c r="C1000" s="783" t="s">
        <v>523</v>
      </c>
      <c r="D1000" s="809"/>
      <c r="E1000" s="218">
        <f>SUM(E1001:E1002)</f>
        <v>0</v>
      </c>
      <c r="F1000" s="219">
        <f>SUM(F1001:F1002)</f>
        <v>0</v>
      </c>
      <c r="G1000" s="220">
        <f>SUM(G1001:G1002)</f>
        <v>0</v>
      </c>
      <c r="H1000" s="218">
        <f>SUM(H1001:H1002)</f>
        <v>0</v>
      </c>
      <c r="I1000" s="219">
        <f>SUM(I1001:I1002)</f>
        <v>0</v>
      </c>
      <c r="J1000" s="7">
        <f t="shared" si="43"/>
      </c>
      <c r="K1000" s="12"/>
    </row>
    <row r="1001" spans="1:11" ht="15.75">
      <c r="A1001" s="22">
        <v>650</v>
      </c>
      <c r="B1001" s="277"/>
      <c r="C1001" s="278">
        <v>5301</v>
      </c>
      <c r="D1001" s="279" t="s">
        <v>266</v>
      </c>
      <c r="E1001" s="128"/>
      <c r="F1001" s="129"/>
      <c r="G1001" s="461"/>
      <c r="H1001" s="128"/>
      <c r="I1001" s="129"/>
      <c r="J1001" s="7">
        <f t="shared" si="43"/>
      </c>
      <c r="K1001" s="12"/>
    </row>
    <row r="1002" spans="1:11" ht="15.75">
      <c r="A1002" s="21">
        <v>655</v>
      </c>
      <c r="B1002" s="277"/>
      <c r="C1002" s="282">
        <v>5309</v>
      </c>
      <c r="D1002" s="283" t="s">
        <v>524</v>
      </c>
      <c r="E1002" s="145"/>
      <c r="F1002" s="146"/>
      <c r="G1002" s="467"/>
      <c r="H1002" s="145"/>
      <c r="I1002" s="146"/>
      <c r="J1002" s="7">
        <f t="shared" si="43"/>
      </c>
      <c r="K1002" s="12"/>
    </row>
    <row r="1003" spans="1:11" ht="15.75">
      <c r="A1003" s="21">
        <v>665</v>
      </c>
      <c r="B1003" s="276">
        <v>5400</v>
      </c>
      <c r="C1003" s="783" t="s">
        <v>581</v>
      </c>
      <c r="D1003" s="809"/>
      <c r="E1003" s="468"/>
      <c r="F1003" s="469"/>
      <c r="G1003" s="470"/>
      <c r="H1003" s="468"/>
      <c r="I1003" s="469"/>
      <c r="J1003" s="7">
        <f t="shared" si="43"/>
      </c>
      <c r="K1003" s="12"/>
    </row>
    <row r="1004" spans="1:11" ht="15.75">
      <c r="A1004" s="21">
        <v>675</v>
      </c>
      <c r="B1004" s="217">
        <v>5500</v>
      </c>
      <c r="C1004" s="784" t="s">
        <v>582</v>
      </c>
      <c r="D1004" s="807"/>
      <c r="E1004" s="218">
        <f>SUM(E1005:E1008)</f>
        <v>0</v>
      </c>
      <c r="F1004" s="219">
        <f>SUM(F1005:F1008)</f>
        <v>0</v>
      </c>
      <c r="G1004" s="220">
        <f>SUM(G1005:G1008)</f>
        <v>0</v>
      </c>
      <c r="H1004" s="218">
        <f>SUM(H1005:H1008)</f>
        <v>0</v>
      </c>
      <c r="I1004" s="219">
        <f>SUM(I1005:I1008)</f>
        <v>0</v>
      </c>
      <c r="J1004" s="7">
        <f t="shared" si="43"/>
      </c>
      <c r="K1004" s="12"/>
    </row>
    <row r="1005" spans="1:11" ht="15.75">
      <c r="A1005" s="21">
        <v>685</v>
      </c>
      <c r="B1005" s="273"/>
      <c r="C1005" s="223">
        <v>5501</v>
      </c>
      <c r="D1005" s="242" t="s">
        <v>583</v>
      </c>
      <c r="E1005" s="128"/>
      <c r="F1005" s="129"/>
      <c r="G1005" s="461"/>
      <c r="H1005" s="128"/>
      <c r="I1005" s="129"/>
      <c r="J1005" s="7">
        <f t="shared" si="43"/>
      </c>
      <c r="K1005" s="12"/>
    </row>
    <row r="1006" spans="1:11" ht="15.75">
      <c r="A1006" s="22">
        <v>690</v>
      </c>
      <c r="B1006" s="273"/>
      <c r="C1006" s="229">
        <v>5502</v>
      </c>
      <c r="D1006" s="230" t="s">
        <v>584</v>
      </c>
      <c r="E1006" s="134"/>
      <c r="F1006" s="135"/>
      <c r="G1006" s="466"/>
      <c r="H1006" s="134"/>
      <c r="I1006" s="135"/>
      <c r="J1006" s="7">
        <f t="shared" si="43"/>
      </c>
      <c r="K1006" s="12"/>
    </row>
    <row r="1007" spans="1:11" ht="15.75">
      <c r="A1007" s="22">
        <v>695</v>
      </c>
      <c r="B1007" s="273"/>
      <c r="C1007" s="229">
        <v>5503</v>
      </c>
      <c r="D1007" s="274" t="s">
        <v>585</v>
      </c>
      <c r="E1007" s="134"/>
      <c r="F1007" s="135"/>
      <c r="G1007" s="466"/>
      <c r="H1007" s="134"/>
      <c r="I1007" s="135"/>
      <c r="J1007" s="7">
        <f t="shared" si="43"/>
      </c>
      <c r="K1007" s="12"/>
    </row>
    <row r="1008" spans="1:11" ht="15.75">
      <c r="A1008" s="21">
        <v>700</v>
      </c>
      <c r="B1008" s="273"/>
      <c r="C1008" s="225">
        <v>5504</v>
      </c>
      <c r="D1008" s="254" t="s">
        <v>586</v>
      </c>
      <c r="E1008" s="145"/>
      <c r="F1008" s="146"/>
      <c r="G1008" s="467"/>
      <c r="H1008" s="145"/>
      <c r="I1008" s="146"/>
      <c r="J1008" s="7">
        <f t="shared" si="43"/>
      </c>
      <c r="K1008" s="12"/>
    </row>
    <row r="1009" spans="1:11" ht="15.75">
      <c r="A1009" s="21">
        <v>710</v>
      </c>
      <c r="B1009" s="276">
        <v>5700</v>
      </c>
      <c r="C1009" s="779" t="s">
        <v>767</v>
      </c>
      <c r="D1009" s="810"/>
      <c r="E1009" s="218">
        <f>SUM(E1010:E1012)</f>
        <v>0</v>
      </c>
      <c r="F1009" s="219">
        <f>SUM(F1010:F1012)</f>
        <v>0</v>
      </c>
      <c r="G1009" s="220">
        <f>SUM(G1010:G1012)</f>
        <v>0</v>
      </c>
      <c r="H1009" s="218">
        <f>SUM(H1010:H1012)</f>
        <v>0</v>
      </c>
      <c r="I1009" s="219">
        <f>SUM(I1010:I1012)</f>
        <v>0</v>
      </c>
      <c r="J1009" s="7">
        <f t="shared" si="43"/>
      </c>
      <c r="K1009" s="12"/>
    </row>
    <row r="1010" spans="1:11" ht="15.75">
      <c r="A1010" s="22">
        <v>715</v>
      </c>
      <c r="B1010" s="277"/>
      <c r="C1010" s="278">
        <v>5701</v>
      </c>
      <c r="D1010" s="279" t="s">
        <v>587</v>
      </c>
      <c r="E1010" s="128"/>
      <c r="F1010" s="129"/>
      <c r="G1010" s="461"/>
      <c r="H1010" s="128"/>
      <c r="I1010" s="129"/>
      <c r="J1010" s="7">
        <f t="shared" si="43"/>
      </c>
      <c r="K1010" s="12"/>
    </row>
    <row r="1011" spans="1:11" ht="15.75">
      <c r="A1011" s="22">
        <v>720</v>
      </c>
      <c r="B1011" s="277"/>
      <c r="C1011" s="284">
        <v>5702</v>
      </c>
      <c r="D1011" s="285" t="s">
        <v>588</v>
      </c>
      <c r="E1011" s="140"/>
      <c r="F1011" s="141"/>
      <c r="G1011" s="462"/>
      <c r="H1011" s="140"/>
      <c r="I1011" s="141"/>
      <c r="J1011" s="7">
        <f t="shared" si="43"/>
      </c>
      <c r="K1011" s="12"/>
    </row>
    <row r="1012" spans="1:11" ht="15.75">
      <c r="A1012" s="22">
        <v>725</v>
      </c>
      <c r="B1012" s="228"/>
      <c r="C1012" s="286">
        <v>4071</v>
      </c>
      <c r="D1012" s="287" t="s">
        <v>589</v>
      </c>
      <c r="E1012" s="463"/>
      <c r="F1012" s="464"/>
      <c r="G1012" s="465"/>
      <c r="H1012" s="463"/>
      <c r="I1012" s="464"/>
      <c r="J1012" s="7">
        <f t="shared" si="43"/>
      </c>
      <c r="K1012" s="12"/>
    </row>
    <row r="1013" spans="1:11" ht="15.75">
      <c r="A1013" s="22">
        <v>730</v>
      </c>
      <c r="B1013" s="385"/>
      <c r="C1013" s="780" t="s">
        <v>590</v>
      </c>
      <c r="D1013" s="811"/>
      <c r="E1013" s="484"/>
      <c r="F1013" s="484"/>
      <c r="G1013" s="484"/>
      <c r="H1013" s="484"/>
      <c r="I1013" s="484"/>
      <c r="J1013" s="7">
        <f t="shared" si="43"/>
      </c>
      <c r="K1013" s="12"/>
    </row>
    <row r="1014" spans="1:11" ht="15.75">
      <c r="A1014" s="22">
        <v>735</v>
      </c>
      <c r="B1014" s="288">
        <v>98</v>
      </c>
      <c r="C1014" s="780" t="s">
        <v>590</v>
      </c>
      <c r="D1014" s="811"/>
      <c r="E1014" s="475"/>
      <c r="F1014" s="476"/>
      <c r="G1014" s="477"/>
      <c r="H1014" s="477"/>
      <c r="I1014" s="477"/>
      <c r="J1014" s="7">
        <f t="shared" si="43"/>
      </c>
      <c r="K1014" s="12"/>
    </row>
    <row r="1015" spans="1:11" ht="15.75">
      <c r="A1015" s="22">
        <v>740</v>
      </c>
      <c r="B1015" s="479"/>
      <c r="C1015" s="480"/>
      <c r="D1015" s="481"/>
      <c r="E1015" s="216"/>
      <c r="F1015" s="216"/>
      <c r="G1015" s="216"/>
      <c r="H1015" s="216"/>
      <c r="I1015" s="216"/>
      <c r="J1015" s="7">
        <f t="shared" si="43"/>
      </c>
      <c r="K1015" s="12"/>
    </row>
    <row r="1016" spans="1:11" ht="15.75">
      <c r="A1016" s="22">
        <v>745</v>
      </c>
      <c r="B1016" s="482"/>
      <c r="C1016" s="102"/>
      <c r="D1016" s="483"/>
      <c r="E1016" s="181"/>
      <c r="F1016" s="181"/>
      <c r="G1016" s="181"/>
      <c r="H1016" s="181"/>
      <c r="I1016" s="181"/>
      <c r="J1016" s="7">
        <f t="shared" si="43"/>
      </c>
      <c r="K1016" s="12"/>
    </row>
    <row r="1017" spans="1:11" ht="15.75">
      <c r="A1017" s="21">
        <v>750</v>
      </c>
      <c r="B1017" s="482"/>
      <c r="C1017" s="102"/>
      <c r="D1017" s="483"/>
      <c r="E1017" s="181"/>
      <c r="F1017" s="181"/>
      <c r="G1017" s="181"/>
      <c r="H1017" s="181"/>
      <c r="I1017" s="181"/>
      <c r="J1017" s="7">
        <f t="shared" si="43"/>
      </c>
      <c r="K1017" s="12"/>
    </row>
    <row r="1018" spans="1:11" ht="16.5" thickBot="1">
      <c r="A1018" s="22">
        <v>755</v>
      </c>
      <c r="B1018" s="504"/>
      <c r="C1018" s="295" t="s">
        <v>629</v>
      </c>
      <c r="D1018" s="478">
        <f>+B1018</f>
        <v>0</v>
      </c>
      <c r="E1018" s="296">
        <f>SUM(E903,E906,E912,E920,E921,E939,E943,E949,E952,E953,E954,E955,E956,E965,E971,E972,E973,E974,E981,E985,E986,E987,E988,E991,E992,E1000,E1003,E1004,E1009)+E1014</f>
        <v>1250</v>
      </c>
      <c r="F1018" s="297">
        <f>SUM(F903,F906,F912,F920,F921,F939,F943,F949,F952,F953,F954,F955,F956,F965,F971,F972,F973,F974,F981,F985,F986,F987,F988,F991,F992,F1000,F1003,F1004,F1009)+F1014</f>
        <v>1250</v>
      </c>
      <c r="G1018" s="298">
        <f>SUM(G903,G906,G912,G920,G921,G939,G943,G949,G952,G953,G954,G955,G956,G965,G971,G972,G973,G974,G981,G985,G986,G987,G988,G991,G992,G1000,G1003,G1004,G1009)+G1014</f>
        <v>0</v>
      </c>
      <c r="H1018" s="296">
        <f>SUM(H903,H906,H912,H920,H921,H939,H943,H949,H952,H953,H954,H955,H956,H965,H971,H972,H973,H974,H981,H985,H986,H987,H988,H991,H992,H1000,H1003,H1004,H1009)+H1014</f>
        <v>0</v>
      </c>
      <c r="I1018" s="297">
        <f>SUM(I903,I906,I912,I920,I921,I939,I943,I949,I952,I953,I954,I955,I956,I965,I971,I972,I973,I974,I981,I985,I986,I987,I988,I991,I992,I1000,I1003,I1004,I1009)+I1014</f>
        <v>0</v>
      </c>
      <c r="J1018" s="7">
        <f t="shared" si="43"/>
        <v>1</v>
      </c>
      <c r="K1018" s="71" t="str">
        <f>LEFT(C900,1)</f>
        <v>4</v>
      </c>
    </row>
    <row r="1019" spans="1:10" ht="16.5" thickTop="1">
      <c r="A1019" s="22">
        <v>760</v>
      </c>
      <c r="B1019" s="73" t="s">
        <v>1604</v>
      </c>
      <c r="C1019" s="1"/>
      <c r="J1019" s="7">
        <v>1</v>
      </c>
    </row>
    <row r="1020" spans="1:10" ht="15">
      <c r="A1020" s="21">
        <v>765</v>
      </c>
      <c r="B1020" s="459"/>
      <c r="C1020" s="459"/>
      <c r="D1020" s="460"/>
      <c r="E1020" s="459"/>
      <c r="F1020" s="459"/>
      <c r="G1020" s="459"/>
      <c r="H1020" s="459"/>
      <c r="I1020" s="459"/>
      <c r="J1020" s="7">
        <v>1</v>
      </c>
    </row>
    <row r="1021" spans="1:11" ht="15">
      <c r="A1021" s="21">
        <v>775</v>
      </c>
      <c r="B1021" s="63"/>
      <c r="C1021" s="63"/>
      <c r="D1021" s="63"/>
      <c r="E1021" s="63"/>
      <c r="F1021" s="63"/>
      <c r="G1021" s="63"/>
      <c r="H1021" s="63"/>
      <c r="I1021" s="63"/>
      <c r="J1021" s="7">
        <v>1</v>
      </c>
      <c r="K1021" s="63"/>
    </row>
    <row r="1022" spans="1:10" ht="15">
      <c r="A1022" s="22">
        <v>780</v>
      </c>
      <c r="B1022" s="6"/>
      <c r="C1022" s="6"/>
      <c r="D1022" s="367"/>
      <c r="E1022" s="36"/>
      <c r="F1022" s="36"/>
      <c r="G1022" s="36"/>
      <c r="H1022" s="36"/>
      <c r="I1022" s="36"/>
      <c r="J1022" s="7">
        <f>(IF(OR($E1022&lt;&gt;0,$F1022&lt;&gt;0,$G1022&lt;&gt;0,$H1022&lt;&gt;0,$I1022&lt;&gt;0),$J$2,""))</f>
      </c>
    </row>
    <row r="1023" spans="1:10" ht="15">
      <c r="A1023" s="22">
        <v>785</v>
      </c>
      <c r="B1023" s="6"/>
      <c r="C1023" s="457"/>
      <c r="D1023" s="458"/>
      <c r="E1023" s="36"/>
      <c r="F1023" s="36"/>
      <c r="G1023" s="36"/>
      <c r="H1023" s="36"/>
      <c r="I1023" s="36"/>
      <c r="J1023" s="7">
        <v>1</v>
      </c>
    </row>
    <row r="1024" spans="1:10" ht="15.75">
      <c r="A1024" s="22">
        <v>790</v>
      </c>
      <c r="B1024" s="798" t="str">
        <f>$B$7</f>
        <v>ПРОГНОЗА ЗА ПЕРИОДА 2023-2026 г. НА ПОСТЪПЛЕНИЯТА ОТ МЕСТНИ ПРИХОДИ  И НА РАЗХОДИТЕ ЗА МЕСТНИ ДЕЙНОСТИ</v>
      </c>
      <c r="C1024" s="799"/>
      <c r="D1024" s="799"/>
      <c r="E1024" s="198"/>
      <c r="F1024" s="194"/>
      <c r="G1024" s="194"/>
      <c r="H1024" s="194"/>
      <c r="I1024" s="194"/>
      <c r="J1024" s="7">
        <v>1</v>
      </c>
    </row>
    <row r="1025" spans="1:10" ht="15.75">
      <c r="A1025" s="22">
        <v>795</v>
      </c>
      <c r="B1025" s="189"/>
      <c r="C1025" s="293"/>
      <c r="D1025" s="300"/>
      <c r="E1025" s="306" t="s">
        <v>373</v>
      </c>
      <c r="F1025" s="306" t="s">
        <v>719</v>
      </c>
      <c r="G1025" s="454" t="s">
        <v>858</v>
      </c>
      <c r="H1025" s="455"/>
      <c r="I1025" s="456"/>
      <c r="J1025" s="7">
        <v>1</v>
      </c>
    </row>
    <row r="1026" spans="1:10" ht="18">
      <c r="A1026" s="21">
        <v>805</v>
      </c>
      <c r="B1026" s="763">
        <f>$B$9</f>
        <v>0</v>
      </c>
      <c r="C1026" s="764"/>
      <c r="D1026" s="765"/>
      <c r="E1026" s="106">
        <f>$E$9</f>
        <v>44927</v>
      </c>
      <c r="F1026" s="187">
        <f>$F$9</f>
        <v>46387</v>
      </c>
      <c r="G1026" s="194"/>
      <c r="H1026" s="194"/>
      <c r="I1026" s="194"/>
      <c r="J1026" s="7">
        <v>1</v>
      </c>
    </row>
    <row r="1027" spans="1:10" ht="15">
      <c r="A1027" s="22">
        <v>810</v>
      </c>
      <c r="B1027" s="188" t="str">
        <f>$B$10</f>
        <v>(наименование на разпоредителя с бюджет)</v>
      </c>
      <c r="C1027" s="189"/>
      <c r="D1027" s="190"/>
      <c r="E1027" s="194"/>
      <c r="F1027" s="194"/>
      <c r="G1027" s="194"/>
      <c r="H1027" s="194"/>
      <c r="I1027" s="194"/>
      <c r="J1027" s="7">
        <v>1</v>
      </c>
    </row>
    <row r="1028" spans="1:10" ht="15">
      <c r="A1028" s="22">
        <v>815</v>
      </c>
      <c r="B1028" s="188"/>
      <c r="C1028" s="189"/>
      <c r="D1028" s="190"/>
      <c r="E1028" s="194"/>
      <c r="F1028" s="194"/>
      <c r="G1028" s="194"/>
      <c r="H1028" s="194"/>
      <c r="I1028" s="194"/>
      <c r="J1028" s="7">
        <v>1</v>
      </c>
    </row>
    <row r="1029" spans="1:10" ht="18">
      <c r="A1029" s="27">
        <v>525</v>
      </c>
      <c r="B1029" s="800" t="str">
        <f>$B$12</f>
        <v>Николаево</v>
      </c>
      <c r="C1029" s="801"/>
      <c r="D1029" s="802"/>
      <c r="E1029" s="309" t="s">
        <v>744</v>
      </c>
      <c r="F1029" s="453" t="str">
        <f>$F$12</f>
        <v>7406</v>
      </c>
      <c r="G1029" s="194"/>
      <c r="H1029" s="194"/>
      <c r="I1029" s="194"/>
      <c r="J1029" s="7">
        <v>1</v>
      </c>
    </row>
    <row r="1030" spans="1:10" ht="15.75">
      <c r="A1030" s="21">
        <v>820</v>
      </c>
      <c r="B1030" s="191" t="str">
        <f>$B$13</f>
        <v>(наименование на първостепенния разпоредител с бюджет)</v>
      </c>
      <c r="C1030" s="189"/>
      <c r="D1030" s="190"/>
      <c r="E1030" s="198"/>
      <c r="F1030" s="194"/>
      <c r="G1030" s="194"/>
      <c r="H1030" s="194"/>
      <c r="I1030" s="194"/>
      <c r="J1030" s="7">
        <v>1</v>
      </c>
    </row>
    <row r="1031" spans="1:10" ht="15.75">
      <c r="A1031" s="22">
        <v>821</v>
      </c>
      <c r="B1031" s="193"/>
      <c r="C1031" s="194"/>
      <c r="D1031" s="112"/>
      <c r="E1031" s="181"/>
      <c r="F1031" s="181"/>
      <c r="G1031" s="181"/>
      <c r="H1031" s="181"/>
      <c r="I1031" s="181"/>
      <c r="J1031" s="7">
        <v>1</v>
      </c>
    </row>
    <row r="1032" spans="1:10" ht="15.75" thickBot="1">
      <c r="A1032" s="22">
        <v>822</v>
      </c>
      <c r="B1032" s="189"/>
      <c r="C1032" s="293"/>
      <c r="D1032" s="300"/>
      <c r="E1032" s="308"/>
      <c r="F1032" s="308"/>
      <c r="G1032" s="308"/>
      <c r="H1032" s="308"/>
      <c r="I1032" s="308"/>
      <c r="J1032" s="7">
        <v>1</v>
      </c>
    </row>
    <row r="1033" spans="1:10" ht="17.25" thickBot="1">
      <c r="A1033" s="22">
        <v>823</v>
      </c>
      <c r="B1033" s="203"/>
      <c r="C1033" s="204"/>
      <c r="D1033" s="205" t="s">
        <v>607</v>
      </c>
      <c r="E1033" s="618" t="str">
        <f>$E$19</f>
        <v>Годишен отчет</v>
      </c>
      <c r="F1033" s="619" t="str">
        <f>$F$19</f>
        <v>Разчет</v>
      </c>
      <c r="G1033" s="619" t="str">
        <f>$G$19</f>
        <v>Прогноза</v>
      </c>
      <c r="H1033" s="619" t="str">
        <f>$H$19</f>
        <v>Прогноза</v>
      </c>
      <c r="I1033" s="619" t="str">
        <f>$I$19</f>
        <v>Прогноза</v>
      </c>
      <c r="J1033" s="7">
        <v>1</v>
      </c>
    </row>
    <row r="1034" spans="1:10" ht="16.5" thickBot="1">
      <c r="A1034" s="22">
        <v>825</v>
      </c>
      <c r="B1034" s="206" t="s">
        <v>46</v>
      </c>
      <c r="C1034" s="207" t="s">
        <v>375</v>
      </c>
      <c r="D1034" s="208" t="s">
        <v>608</v>
      </c>
      <c r="E1034" s="624">
        <f>$E$20</f>
        <v>2022</v>
      </c>
      <c r="F1034" s="625">
        <f>$F$20</f>
        <v>2023</v>
      </c>
      <c r="G1034" s="625">
        <f>$G$20</f>
        <v>2024</v>
      </c>
      <c r="H1034" s="625">
        <f>$H$20</f>
        <v>2025</v>
      </c>
      <c r="I1034" s="625">
        <f>$I$20</f>
        <v>2026</v>
      </c>
      <c r="J1034" s="7">
        <v>1</v>
      </c>
    </row>
    <row r="1035" spans="1:10" ht="18.75">
      <c r="A1035" s="22"/>
      <c r="B1035" s="210"/>
      <c r="C1035" s="211"/>
      <c r="D1035" s="212" t="s">
        <v>631</v>
      </c>
      <c r="E1035" s="626"/>
      <c r="F1035" s="627"/>
      <c r="G1035" s="628"/>
      <c r="H1035" s="626"/>
      <c r="I1035" s="627"/>
      <c r="J1035" s="7">
        <v>1</v>
      </c>
    </row>
    <row r="1036" spans="1:10" ht="15.75">
      <c r="A1036" s="22"/>
      <c r="B1036" s="496"/>
      <c r="C1036" s="615" t="e">
        <f>VLOOKUP(D1036,OP_LIST2,2,FALSE)</f>
        <v>#N/A</v>
      </c>
      <c r="D1036" s="502"/>
      <c r="E1036" s="486"/>
      <c r="F1036" s="487"/>
      <c r="G1036" s="488"/>
      <c r="H1036" s="486"/>
      <c r="I1036" s="487"/>
      <c r="J1036" s="7">
        <v>1</v>
      </c>
    </row>
    <row r="1037" spans="1:10" ht="15.75">
      <c r="A1037" s="22"/>
      <c r="B1037" s="499"/>
      <c r="C1037" s="715">
        <f>VLOOKUP(D1038,GROUPS2,2,FALSE)</f>
        <v>503</v>
      </c>
      <c r="D1037" s="502" t="s">
        <v>1605</v>
      </c>
      <c r="E1037" s="489"/>
      <c r="F1037" s="490"/>
      <c r="G1037" s="491"/>
      <c r="H1037" s="489"/>
      <c r="I1037" s="490"/>
      <c r="J1037" s="7">
        <v>1</v>
      </c>
    </row>
    <row r="1038" spans="1:10" ht="31.5">
      <c r="A1038" s="22"/>
      <c r="B1038" s="495"/>
      <c r="C1038" s="716">
        <f>+C1037</f>
        <v>503</v>
      </c>
      <c r="D1038" s="497" t="s">
        <v>1590</v>
      </c>
      <c r="E1038" s="489"/>
      <c r="F1038" s="490"/>
      <c r="G1038" s="491"/>
      <c r="H1038" s="489"/>
      <c r="I1038" s="490"/>
      <c r="J1038" s="7">
        <v>1</v>
      </c>
    </row>
    <row r="1039" spans="1:10" ht="15">
      <c r="A1039" s="22"/>
      <c r="B1039" s="500"/>
      <c r="C1039" s="498"/>
      <c r="D1039" s="501" t="s">
        <v>609</v>
      </c>
      <c r="E1039" s="492"/>
      <c r="F1039" s="493"/>
      <c r="G1039" s="494"/>
      <c r="H1039" s="492"/>
      <c r="I1039" s="493"/>
      <c r="J1039" s="7">
        <v>1</v>
      </c>
    </row>
    <row r="1040" spans="1:11" ht="15.75">
      <c r="A1040" s="22"/>
      <c r="B1040" s="217">
        <v>100</v>
      </c>
      <c r="C1040" s="789" t="s">
        <v>632</v>
      </c>
      <c r="D1040" s="803"/>
      <c r="E1040" s="218">
        <f>SUM(E1041:E1042)</f>
        <v>89739</v>
      </c>
      <c r="F1040" s="219">
        <f>SUM(F1041:F1042)</f>
        <v>110000</v>
      </c>
      <c r="G1040" s="220">
        <f>SUM(G1041:G1042)</f>
        <v>110000</v>
      </c>
      <c r="H1040" s="218">
        <f>SUM(H1041:H1042)</f>
        <v>110000</v>
      </c>
      <c r="I1040" s="219">
        <f>SUM(I1041:I1042)</f>
        <v>110000</v>
      </c>
      <c r="J1040" s="7">
        <f aca="true" t="shared" si="44" ref="J1040:J1103">(IF(OR($E1040&lt;&gt;0,$F1040&lt;&gt;0,$G1040&lt;&gt;0,$H1040&lt;&gt;0,$I1040&lt;&gt;0),$J$2,""))</f>
        <v>1</v>
      </c>
      <c r="K1040" s="12"/>
    </row>
    <row r="1041" spans="1:11" ht="15.75">
      <c r="A1041" s="22"/>
      <c r="B1041" s="222"/>
      <c r="C1041" s="223">
        <v>101</v>
      </c>
      <c r="D1041" s="224" t="s">
        <v>633</v>
      </c>
      <c r="E1041" s="128">
        <v>89739</v>
      </c>
      <c r="F1041" s="129">
        <v>110000</v>
      </c>
      <c r="G1041" s="129">
        <v>110000</v>
      </c>
      <c r="H1041" s="129">
        <v>110000</v>
      </c>
      <c r="I1041" s="129">
        <v>110000</v>
      </c>
      <c r="J1041" s="7">
        <f t="shared" si="44"/>
        <v>1</v>
      </c>
      <c r="K1041" s="12"/>
    </row>
    <row r="1042" spans="1:11" ht="15.75">
      <c r="A1042" s="10"/>
      <c r="B1042" s="222"/>
      <c r="C1042" s="225">
        <v>102</v>
      </c>
      <c r="D1042" s="226" t="s">
        <v>634</v>
      </c>
      <c r="E1042" s="145"/>
      <c r="F1042" s="146"/>
      <c r="G1042" s="467"/>
      <c r="H1042" s="145"/>
      <c r="I1042" s="146"/>
      <c r="J1042" s="7">
        <f t="shared" si="44"/>
      </c>
      <c r="K1042" s="12"/>
    </row>
    <row r="1043" spans="1:11" ht="15.75">
      <c r="A1043" s="10"/>
      <c r="B1043" s="217">
        <v>200</v>
      </c>
      <c r="C1043" s="787" t="s">
        <v>635</v>
      </c>
      <c r="D1043" s="804"/>
      <c r="E1043" s="218">
        <f>SUM(E1044:E1048)</f>
        <v>5738</v>
      </c>
      <c r="F1043" s="219">
        <f>SUM(F1044:F1048)</f>
        <v>7000</v>
      </c>
      <c r="G1043" s="220">
        <f>SUM(G1044:G1048)</f>
        <v>7000</v>
      </c>
      <c r="H1043" s="218">
        <f>SUM(H1044:H1048)</f>
        <v>7000</v>
      </c>
      <c r="I1043" s="219">
        <f>SUM(I1044:I1048)</f>
        <v>7000</v>
      </c>
      <c r="J1043" s="7">
        <f t="shared" si="44"/>
        <v>1</v>
      </c>
      <c r="K1043" s="12"/>
    </row>
    <row r="1044" spans="1:11" ht="15.75">
      <c r="A1044" s="10"/>
      <c r="B1044" s="227"/>
      <c r="C1044" s="223">
        <v>201</v>
      </c>
      <c r="D1044" s="224" t="s">
        <v>636</v>
      </c>
      <c r="E1044" s="128"/>
      <c r="F1044" s="129"/>
      <c r="G1044" s="461"/>
      <c r="H1044" s="128"/>
      <c r="I1044" s="129"/>
      <c r="J1044" s="7">
        <f t="shared" si="44"/>
      </c>
      <c r="K1044" s="12"/>
    </row>
    <row r="1045" spans="1:11" ht="15.75">
      <c r="A1045" s="10"/>
      <c r="B1045" s="228"/>
      <c r="C1045" s="229">
        <v>202</v>
      </c>
      <c r="D1045" s="230" t="s">
        <v>637</v>
      </c>
      <c r="E1045" s="134"/>
      <c r="F1045" s="135"/>
      <c r="G1045" s="466"/>
      <c r="H1045" s="134"/>
      <c r="I1045" s="135"/>
      <c r="J1045" s="7">
        <f t="shared" si="44"/>
      </c>
      <c r="K1045" s="12"/>
    </row>
    <row r="1046" spans="1:11" ht="31.5">
      <c r="A1046" s="10"/>
      <c r="B1046" s="231"/>
      <c r="C1046" s="229">
        <v>205</v>
      </c>
      <c r="D1046" s="230" t="s">
        <v>495</v>
      </c>
      <c r="E1046" s="134">
        <v>2738</v>
      </c>
      <c r="F1046" s="135">
        <v>7000</v>
      </c>
      <c r="G1046" s="135">
        <v>7000</v>
      </c>
      <c r="H1046" s="135">
        <v>7000</v>
      </c>
      <c r="I1046" s="135">
        <v>7000</v>
      </c>
      <c r="J1046" s="7">
        <f t="shared" si="44"/>
        <v>1</v>
      </c>
      <c r="K1046" s="12"/>
    </row>
    <row r="1047" spans="1:11" ht="15.75">
      <c r="A1047" s="10"/>
      <c r="B1047" s="231"/>
      <c r="C1047" s="229">
        <v>208</v>
      </c>
      <c r="D1047" s="232" t="s">
        <v>496</v>
      </c>
      <c r="E1047" s="134"/>
      <c r="F1047" s="135"/>
      <c r="G1047" s="466"/>
      <c r="H1047" s="134"/>
      <c r="I1047" s="135"/>
      <c r="J1047" s="7">
        <f t="shared" si="44"/>
      </c>
      <c r="K1047" s="12"/>
    </row>
    <row r="1048" spans="1:11" ht="15.75">
      <c r="A1048" s="10"/>
      <c r="B1048" s="227"/>
      <c r="C1048" s="225">
        <v>209</v>
      </c>
      <c r="D1048" s="233" t="s">
        <v>497</v>
      </c>
      <c r="E1048" s="145">
        <v>3000</v>
      </c>
      <c r="F1048" s="146">
        <v>0</v>
      </c>
      <c r="G1048" s="467"/>
      <c r="H1048" s="145"/>
      <c r="I1048" s="146"/>
      <c r="J1048" s="7">
        <f t="shared" si="44"/>
        <v>1</v>
      </c>
      <c r="K1048" s="12"/>
    </row>
    <row r="1049" spans="1:11" ht="15.75">
      <c r="A1049" s="10"/>
      <c r="B1049" s="217">
        <v>500</v>
      </c>
      <c r="C1049" s="788" t="s">
        <v>154</v>
      </c>
      <c r="D1049" s="805"/>
      <c r="E1049" s="218">
        <f>SUM(E1050:E1056)</f>
        <v>18483</v>
      </c>
      <c r="F1049" s="219">
        <f>SUM(F1050:F1056)</f>
        <v>25500</v>
      </c>
      <c r="G1049" s="220">
        <f>SUM(G1050:G1056)</f>
        <v>25500</v>
      </c>
      <c r="H1049" s="218">
        <f>SUM(H1050:H1056)</f>
        <v>25500</v>
      </c>
      <c r="I1049" s="219">
        <f>SUM(I1050:I1056)</f>
        <v>25500</v>
      </c>
      <c r="J1049" s="7">
        <f t="shared" si="44"/>
        <v>1</v>
      </c>
      <c r="K1049" s="12"/>
    </row>
    <row r="1050" spans="1:11" ht="31.5">
      <c r="A1050" s="10"/>
      <c r="B1050" s="227"/>
      <c r="C1050" s="234">
        <v>551</v>
      </c>
      <c r="D1050" s="235" t="s">
        <v>155</v>
      </c>
      <c r="E1050" s="128">
        <v>11083</v>
      </c>
      <c r="F1050" s="129">
        <v>13500</v>
      </c>
      <c r="G1050" s="129">
        <v>13500</v>
      </c>
      <c r="H1050" s="129">
        <v>13500</v>
      </c>
      <c r="I1050" s="129">
        <v>13500</v>
      </c>
      <c r="J1050" s="7">
        <f t="shared" si="44"/>
        <v>1</v>
      </c>
      <c r="K1050" s="12"/>
    </row>
    <row r="1051" spans="1:11" ht="15.75">
      <c r="A1051" s="10"/>
      <c r="B1051" s="227"/>
      <c r="C1051" s="236">
        <v>552</v>
      </c>
      <c r="D1051" s="237" t="s">
        <v>762</v>
      </c>
      <c r="E1051" s="134"/>
      <c r="F1051" s="135"/>
      <c r="G1051" s="466"/>
      <c r="H1051" s="134"/>
      <c r="I1051" s="135"/>
      <c r="J1051" s="7">
        <f t="shared" si="44"/>
      </c>
      <c r="K1051" s="12"/>
    </row>
    <row r="1052" spans="1:11" ht="15.75">
      <c r="A1052" s="10"/>
      <c r="B1052" s="238"/>
      <c r="C1052" s="236">
        <v>558</v>
      </c>
      <c r="D1052" s="239" t="s">
        <v>726</v>
      </c>
      <c r="E1052" s="350">
        <v>0</v>
      </c>
      <c r="F1052" s="351">
        <v>0</v>
      </c>
      <c r="G1052" s="136">
        <v>0</v>
      </c>
      <c r="H1052" s="350">
        <v>0</v>
      </c>
      <c r="I1052" s="351">
        <v>0</v>
      </c>
      <c r="J1052" s="7">
        <f t="shared" si="44"/>
      </c>
      <c r="K1052" s="12"/>
    </row>
    <row r="1053" spans="1:11" ht="15.75">
      <c r="A1053" s="10"/>
      <c r="B1053" s="238"/>
      <c r="C1053" s="236">
        <v>560</v>
      </c>
      <c r="D1053" s="239" t="s">
        <v>156</v>
      </c>
      <c r="E1053" s="134">
        <v>4730</v>
      </c>
      <c r="F1053" s="135">
        <v>6500</v>
      </c>
      <c r="G1053" s="135">
        <v>6500</v>
      </c>
      <c r="H1053" s="135">
        <v>6500</v>
      </c>
      <c r="I1053" s="135">
        <v>6500</v>
      </c>
      <c r="J1053" s="7">
        <f t="shared" si="44"/>
        <v>1</v>
      </c>
      <c r="K1053" s="12"/>
    </row>
    <row r="1054" spans="1:11" ht="15.75">
      <c r="A1054" s="10"/>
      <c r="B1054" s="238"/>
      <c r="C1054" s="236">
        <v>580</v>
      </c>
      <c r="D1054" s="237" t="s">
        <v>157</v>
      </c>
      <c r="E1054" s="134">
        <v>2670</v>
      </c>
      <c r="F1054" s="135">
        <v>5500</v>
      </c>
      <c r="G1054" s="135">
        <v>5500</v>
      </c>
      <c r="H1054" s="135">
        <v>5500</v>
      </c>
      <c r="I1054" s="135">
        <v>5500</v>
      </c>
      <c r="J1054" s="7">
        <f t="shared" si="44"/>
        <v>1</v>
      </c>
      <c r="K1054" s="12"/>
    </row>
    <row r="1055" spans="1:11" ht="30">
      <c r="A1055" s="10"/>
      <c r="B1055" s="227"/>
      <c r="C1055" s="236">
        <v>588</v>
      </c>
      <c r="D1055" s="237" t="s">
        <v>728</v>
      </c>
      <c r="E1055" s="350">
        <v>0</v>
      </c>
      <c r="F1055" s="351">
        <v>0</v>
      </c>
      <c r="G1055" s="136">
        <v>0</v>
      </c>
      <c r="H1055" s="350">
        <v>0</v>
      </c>
      <c r="I1055" s="351">
        <v>0</v>
      </c>
      <c r="J1055" s="7">
        <f t="shared" si="44"/>
      </c>
      <c r="K1055" s="12"/>
    </row>
    <row r="1056" spans="1:11" ht="31.5">
      <c r="A1056" s="10"/>
      <c r="B1056" s="227"/>
      <c r="C1056" s="240">
        <v>590</v>
      </c>
      <c r="D1056" s="241" t="s">
        <v>158</v>
      </c>
      <c r="E1056" s="145"/>
      <c r="F1056" s="146"/>
      <c r="G1056" s="467"/>
      <c r="H1056" s="145"/>
      <c r="I1056" s="146"/>
      <c r="J1056" s="7">
        <f t="shared" si="44"/>
      </c>
      <c r="K1056" s="12"/>
    </row>
    <row r="1057" spans="1:11" ht="15.75">
      <c r="A1057" s="21">
        <v>5</v>
      </c>
      <c r="B1057" s="217">
        <v>800</v>
      </c>
      <c r="C1057" s="786" t="s">
        <v>159</v>
      </c>
      <c r="D1057" s="806"/>
      <c r="E1057" s="468"/>
      <c r="F1057" s="469"/>
      <c r="G1057" s="470"/>
      <c r="H1057" s="468"/>
      <c r="I1057" s="469"/>
      <c r="J1057" s="7">
        <f t="shared" si="44"/>
      </c>
      <c r="K1057" s="12"/>
    </row>
    <row r="1058" spans="1:11" ht="15.75">
      <c r="A1058" s="22">
        <v>10</v>
      </c>
      <c r="B1058" s="217">
        <v>1000</v>
      </c>
      <c r="C1058" s="787" t="s">
        <v>160</v>
      </c>
      <c r="D1058" s="804"/>
      <c r="E1058" s="218">
        <f>SUM(E1059:E1075)</f>
        <v>49093</v>
      </c>
      <c r="F1058" s="219">
        <f>SUM(F1059:F1075)</f>
        <v>72000</v>
      </c>
      <c r="G1058" s="220">
        <f>SUM(G1059:G1075)</f>
        <v>72000</v>
      </c>
      <c r="H1058" s="218">
        <f>SUM(H1059:H1075)</f>
        <v>72000</v>
      </c>
      <c r="I1058" s="219">
        <f>SUM(I1059:I1075)</f>
        <v>72000</v>
      </c>
      <c r="J1058" s="7">
        <f t="shared" si="44"/>
        <v>1</v>
      </c>
      <c r="K1058" s="12"/>
    </row>
    <row r="1059" spans="1:11" ht="15.75">
      <c r="A1059" s="22">
        <v>15</v>
      </c>
      <c r="B1059" s="228"/>
      <c r="C1059" s="223">
        <v>1011</v>
      </c>
      <c r="D1059" s="242" t="s">
        <v>161</v>
      </c>
      <c r="E1059" s="128">
        <v>18239</v>
      </c>
      <c r="F1059" s="129">
        <v>28000</v>
      </c>
      <c r="G1059" s="129">
        <v>28000</v>
      </c>
      <c r="H1059" s="129">
        <v>28000</v>
      </c>
      <c r="I1059" s="129">
        <v>28000</v>
      </c>
      <c r="J1059" s="7">
        <f t="shared" si="44"/>
        <v>1</v>
      </c>
      <c r="K1059" s="12"/>
    </row>
    <row r="1060" spans="1:11" ht="15.75">
      <c r="A1060" s="21">
        <v>35</v>
      </c>
      <c r="B1060" s="228"/>
      <c r="C1060" s="229">
        <v>1012</v>
      </c>
      <c r="D1060" s="230" t="s">
        <v>162</v>
      </c>
      <c r="E1060" s="134"/>
      <c r="F1060" s="135"/>
      <c r="G1060" s="466"/>
      <c r="H1060" s="134"/>
      <c r="I1060" s="135"/>
      <c r="J1060" s="7">
        <f t="shared" si="44"/>
      </c>
      <c r="K1060" s="12"/>
    </row>
    <row r="1061" spans="1:11" ht="15.75">
      <c r="A1061" s="22">
        <v>40</v>
      </c>
      <c r="B1061" s="228"/>
      <c r="C1061" s="229">
        <v>1013</v>
      </c>
      <c r="D1061" s="230" t="s">
        <v>163</v>
      </c>
      <c r="E1061" s="134">
        <v>3600</v>
      </c>
      <c r="F1061" s="135">
        <v>0</v>
      </c>
      <c r="G1061" s="466"/>
      <c r="H1061" s="134"/>
      <c r="I1061" s="135"/>
      <c r="J1061" s="7">
        <f t="shared" si="44"/>
        <v>1</v>
      </c>
      <c r="K1061" s="12"/>
    </row>
    <row r="1062" spans="1:11" ht="15.75">
      <c r="A1062" s="22">
        <v>45</v>
      </c>
      <c r="B1062" s="228"/>
      <c r="C1062" s="229">
        <v>1014</v>
      </c>
      <c r="D1062" s="230" t="s">
        <v>164</v>
      </c>
      <c r="E1062" s="134"/>
      <c r="F1062" s="135"/>
      <c r="G1062" s="466"/>
      <c r="H1062" s="134"/>
      <c r="I1062" s="135"/>
      <c r="J1062" s="7">
        <f t="shared" si="44"/>
      </c>
      <c r="K1062" s="12"/>
    </row>
    <row r="1063" spans="1:11" ht="15.75">
      <c r="A1063" s="22">
        <v>50</v>
      </c>
      <c r="B1063" s="228"/>
      <c r="C1063" s="229">
        <v>1015</v>
      </c>
      <c r="D1063" s="230" t="s">
        <v>165</v>
      </c>
      <c r="E1063" s="134">
        <v>14998</v>
      </c>
      <c r="F1063" s="135">
        <v>18000</v>
      </c>
      <c r="G1063" s="135">
        <v>18000</v>
      </c>
      <c r="H1063" s="135">
        <v>18000</v>
      </c>
      <c r="I1063" s="135">
        <v>18000</v>
      </c>
      <c r="J1063" s="7">
        <f t="shared" si="44"/>
        <v>1</v>
      </c>
      <c r="K1063" s="12"/>
    </row>
    <row r="1064" spans="1:11" ht="15.75">
      <c r="A1064" s="22">
        <v>55</v>
      </c>
      <c r="B1064" s="228"/>
      <c r="C1064" s="243">
        <v>1016</v>
      </c>
      <c r="D1064" s="244" t="s">
        <v>166</v>
      </c>
      <c r="E1064" s="140">
        <v>10334</v>
      </c>
      <c r="F1064" s="141">
        <v>18000</v>
      </c>
      <c r="G1064" s="141">
        <v>18000</v>
      </c>
      <c r="H1064" s="141">
        <v>18000</v>
      </c>
      <c r="I1064" s="141">
        <v>18000</v>
      </c>
      <c r="J1064" s="7">
        <f t="shared" si="44"/>
        <v>1</v>
      </c>
      <c r="K1064" s="12"/>
    </row>
    <row r="1065" spans="1:11" ht="15.75">
      <c r="A1065" s="22">
        <v>60</v>
      </c>
      <c r="B1065" s="222"/>
      <c r="C1065" s="245">
        <v>1020</v>
      </c>
      <c r="D1065" s="246" t="s">
        <v>167</v>
      </c>
      <c r="E1065" s="329">
        <v>1384</v>
      </c>
      <c r="F1065" s="330">
        <v>6500</v>
      </c>
      <c r="G1065" s="330">
        <v>6500</v>
      </c>
      <c r="H1065" s="330">
        <v>6500</v>
      </c>
      <c r="I1065" s="330">
        <v>6500</v>
      </c>
      <c r="J1065" s="7">
        <f t="shared" si="44"/>
        <v>1</v>
      </c>
      <c r="K1065" s="12"/>
    </row>
    <row r="1066" spans="1:11" ht="15.75">
      <c r="A1066" s="21">
        <v>65</v>
      </c>
      <c r="B1066" s="228"/>
      <c r="C1066" s="247">
        <v>1030</v>
      </c>
      <c r="D1066" s="248" t="s">
        <v>168</v>
      </c>
      <c r="E1066" s="325"/>
      <c r="F1066" s="326"/>
      <c r="G1066" s="471"/>
      <c r="H1066" s="325"/>
      <c r="I1066" s="326"/>
      <c r="J1066" s="7">
        <f t="shared" si="44"/>
      </c>
      <c r="K1066" s="12"/>
    </row>
    <row r="1067" spans="1:11" ht="15.75">
      <c r="A1067" s="22">
        <v>70</v>
      </c>
      <c r="B1067" s="228"/>
      <c r="C1067" s="245">
        <v>1051</v>
      </c>
      <c r="D1067" s="250" t="s">
        <v>169</v>
      </c>
      <c r="E1067" s="329"/>
      <c r="F1067" s="330"/>
      <c r="G1067" s="474"/>
      <c r="H1067" s="329"/>
      <c r="I1067" s="330"/>
      <c r="J1067" s="7">
        <f t="shared" si="44"/>
      </c>
      <c r="K1067" s="12"/>
    </row>
    <row r="1068" spans="1:11" ht="15.75">
      <c r="A1068" s="22">
        <v>75</v>
      </c>
      <c r="B1068" s="228"/>
      <c r="C1068" s="229">
        <v>1052</v>
      </c>
      <c r="D1068" s="230" t="s">
        <v>170</v>
      </c>
      <c r="E1068" s="134"/>
      <c r="F1068" s="135"/>
      <c r="G1068" s="466"/>
      <c r="H1068" s="134"/>
      <c r="I1068" s="135"/>
      <c r="J1068" s="7">
        <f t="shared" si="44"/>
      </c>
      <c r="K1068" s="12"/>
    </row>
    <row r="1069" spans="1:11" ht="15.75">
      <c r="A1069" s="22">
        <v>80</v>
      </c>
      <c r="B1069" s="228"/>
      <c r="C1069" s="247">
        <v>1053</v>
      </c>
      <c r="D1069" s="248" t="s">
        <v>729</v>
      </c>
      <c r="E1069" s="325"/>
      <c r="F1069" s="326"/>
      <c r="G1069" s="471"/>
      <c r="H1069" s="325"/>
      <c r="I1069" s="326"/>
      <c r="J1069" s="7">
        <f t="shared" si="44"/>
      </c>
      <c r="K1069" s="12"/>
    </row>
    <row r="1070" spans="1:11" ht="15.75">
      <c r="A1070" s="22">
        <v>80</v>
      </c>
      <c r="B1070" s="228"/>
      <c r="C1070" s="245">
        <v>1062</v>
      </c>
      <c r="D1070" s="246" t="s">
        <v>171</v>
      </c>
      <c r="E1070" s="329">
        <v>538</v>
      </c>
      <c r="F1070" s="330">
        <v>1500</v>
      </c>
      <c r="G1070" s="330">
        <v>1500</v>
      </c>
      <c r="H1070" s="330">
        <v>1500</v>
      </c>
      <c r="I1070" s="330">
        <v>1500</v>
      </c>
      <c r="J1070" s="7">
        <f t="shared" si="44"/>
        <v>1</v>
      </c>
      <c r="K1070" s="12"/>
    </row>
    <row r="1071" spans="1:11" ht="15.75">
      <c r="A1071" s="22">
        <v>85</v>
      </c>
      <c r="B1071" s="228"/>
      <c r="C1071" s="247">
        <v>1063</v>
      </c>
      <c r="D1071" s="251" t="s">
        <v>688</v>
      </c>
      <c r="E1071" s="325"/>
      <c r="F1071" s="326"/>
      <c r="G1071" s="471"/>
      <c r="H1071" s="325"/>
      <c r="I1071" s="326"/>
      <c r="J1071" s="7">
        <f t="shared" si="44"/>
      </c>
      <c r="K1071" s="12"/>
    </row>
    <row r="1072" spans="1:11" ht="15.75">
      <c r="A1072" s="22">
        <v>90</v>
      </c>
      <c r="B1072" s="228"/>
      <c r="C1072" s="252">
        <v>1069</v>
      </c>
      <c r="D1072" s="253" t="s">
        <v>172</v>
      </c>
      <c r="E1072" s="395"/>
      <c r="F1072" s="396"/>
      <c r="G1072" s="473"/>
      <c r="H1072" s="395"/>
      <c r="I1072" s="396"/>
      <c r="J1072" s="7">
        <f t="shared" si="44"/>
      </c>
      <c r="K1072" s="12"/>
    </row>
    <row r="1073" spans="1:11" ht="15.75">
      <c r="A1073" s="22">
        <v>90</v>
      </c>
      <c r="B1073" s="222"/>
      <c r="C1073" s="245">
        <v>1091</v>
      </c>
      <c r="D1073" s="250" t="s">
        <v>763</v>
      </c>
      <c r="E1073" s="329"/>
      <c r="F1073" s="330"/>
      <c r="G1073" s="474"/>
      <c r="H1073" s="329"/>
      <c r="I1073" s="330"/>
      <c r="J1073" s="7">
        <f t="shared" si="44"/>
      </c>
      <c r="K1073" s="12"/>
    </row>
    <row r="1074" spans="1:11" ht="15.75">
      <c r="A1074" s="21">
        <v>115</v>
      </c>
      <c r="B1074" s="228"/>
      <c r="C1074" s="229">
        <v>1092</v>
      </c>
      <c r="D1074" s="230" t="s">
        <v>264</v>
      </c>
      <c r="E1074" s="134"/>
      <c r="F1074" s="135"/>
      <c r="G1074" s="466"/>
      <c r="H1074" s="134"/>
      <c r="I1074" s="135"/>
      <c r="J1074" s="7">
        <f t="shared" si="44"/>
      </c>
      <c r="K1074" s="12"/>
    </row>
    <row r="1075" spans="1:11" ht="15.75">
      <c r="A1075" s="21">
        <v>125</v>
      </c>
      <c r="B1075" s="228"/>
      <c r="C1075" s="225">
        <v>1098</v>
      </c>
      <c r="D1075" s="254" t="s">
        <v>173</v>
      </c>
      <c r="E1075" s="145"/>
      <c r="F1075" s="146"/>
      <c r="G1075" s="467"/>
      <c r="H1075" s="145"/>
      <c r="I1075" s="146"/>
      <c r="J1075" s="7">
        <f t="shared" si="44"/>
      </c>
      <c r="K1075" s="12"/>
    </row>
    <row r="1076" spans="1:11" ht="15.75">
      <c r="A1076" s="22">
        <v>130</v>
      </c>
      <c r="B1076" s="217">
        <v>1900</v>
      </c>
      <c r="C1076" s="784" t="s">
        <v>231</v>
      </c>
      <c r="D1076" s="807"/>
      <c r="E1076" s="218">
        <f>SUM(E1077:E1079)</f>
        <v>125</v>
      </c>
      <c r="F1076" s="219">
        <f>SUM(F1077:F1079)</f>
        <v>250</v>
      </c>
      <c r="G1076" s="220">
        <f>SUM(G1077:G1079)</f>
        <v>250</v>
      </c>
      <c r="H1076" s="218">
        <f>SUM(H1077:H1079)</f>
        <v>250</v>
      </c>
      <c r="I1076" s="219">
        <f>SUM(I1077:I1079)</f>
        <v>250</v>
      </c>
      <c r="J1076" s="7">
        <f t="shared" si="44"/>
        <v>1</v>
      </c>
      <c r="K1076" s="12"/>
    </row>
    <row r="1077" spans="1:11" ht="31.5">
      <c r="A1077" s="22">
        <v>135</v>
      </c>
      <c r="B1077" s="228"/>
      <c r="C1077" s="223">
        <v>1901</v>
      </c>
      <c r="D1077" s="255" t="s">
        <v>764</v>
      </c>
      <c r="E1077" s="128">
        <v>97</v>
      </c>
      <c r="F1077" s="129">
        <v>200</v>
      </c>
      <c r="G1077" s="129">
        <v>200</v>
      </c>
      <c r="H1077" s="129">
        <v>200</v>
      </c>
      <c r="I1077" s="129">
        <v>200</v>
      </c>
      <c r="J1077" s="7">
        <f t="shared" si="44"/>
        <v>1</v>
      </c>
      <c r="K1077" s="12"/>
    </row>
    <row r="1078" spans="1:11" ht="31.5">
      <c r="A1078" s="22">
        <v>140</v>
      </c>
      <c r="B1078" s="256"/>
      <c r="C1078" s="229">
        <v>1981</v>
      </c>
      <c r="D1078" s="257" t="s">
        <v>765</v>
      </c>
      <c r="E1078" s="134">
        <v>28</v>
      </c>
      <c r="F1078" s="135">
        <v>50</v>
      </c>
      <c r="G1078" s="135">
        <v>50</v>
      </c>
      <c r="H1078" s="135">
        <v>50</v>
      </c>
      <c r="I1078" s="135">
        <v>50</v>
      </c>
      <c r="J1078" s="7">
        <f t="shared" si="44"/>
        <v>1</v>
      </c>
      <c r="K1078" s="12"/>
    </row>
    <row r="1079" spans="1:11" ht="31.5">
      <c r="A1079" s="22">
        <v>145</v>
      </c>
      <c r="B1079" s="228"/>
      <c r="C1079" s="225">
        <v>1991</v>
      </c>
      <c r="D1079" s="258" t="s">
        <v>766</v>
      </c>
      <c r="E1079" s="145"/>
      <c r="F1079" s="146"/>
      <c r="G1079" s="467"/>
      <c r="H1079" s="145"/>
      <c r="I1079" s="146"/>
      <c r="J1079" s="7">
        <f t="shared" si="44"/>
      </c>
      <c r="K1079" s="12"/>
    </row>
    <row r="1080" spans="1:11" ht="15.75">
      <c r="A1080" s="22">
        <v>150</v>
      </c>
      <c r="B1080" s="217">
        <v>2100</v>
      </c>
      <c r="C1080" s="784" t="s">
        <v>612</v>
      </c>
      <c r="D1080" s="807"/>
      <c r="E1080" s="218">
        <f>SUM(E1081:E1085)</f>
        <v>0</v>
      </c>
      <c r="F1080" s="219">
        <f>SUM(F1081:F1085)</f>
        <v>0</v>
      </c>
      <c r="G1080" s="220">
        <f>SUM(G1081:G1085)</f>
        <v>0</v>
      </c>
      <c r="H1080" s="218">
        <f>SUM(H1081:H1085)</f>
        <v>0</v>
      </c>
      <c r="I1080" s="219">
        <f>SUM(I1081:I1085)</f>
        <v>0</v>
      </c>
      <c r="J1080" s="7">
        <f t="shared" si="44"/>
      </c>
      <c r="K1080" s="12"/>
    </row>
    <row r="1081" spans="1:11" ht="15.75">
      <c r="A1081" s="22">
        <v>155</v>
      </c>
      <c r="B1081" s="228"/>
      <c r="C1081" s="223">
        <v>2110</v>
      </c>
      <c r="D1081" s="259" t="s">
        <v>174</v>
      </c>
      <c r="E1081" s="128"/>
      <c r="F1081" s="129"/>
      <c r="G1081" s="461"/>
      <c r="H1081" s="128"/>
      <c r="I1081" s="129"/>
      <c r="J1081" s="7">
        <f t="shared" si="44"/>
      </c>
      <c r="K1081" s="12"/>
    </row>
    <row r="1082" spans="1:11" ht="15.75">
      <c r="A1082" s="22">
        <v>160</v>
      </c>
      <c r="B1082" s="256"/>
      <c r="C1082" s="229">
        <v>2120</v>
      </c>
      <c r="D1082" s="232" t="s">
        <v>175</v>
      </c>
      <c r="E1082" s="134"/>
      <c r="F1082" s="135"/>
      <c r="G1082" s="466"/>
      <c r="H1082" s="134"/>
      <c r="I1082" s="135"/>
      <c r="J1082" s="7">
        <f t="shared" si="44"/>
      </c>
      <c r="K1082" s="12"/>
    </row>
    <row r="1083" spans="1:11" ht="15.75">
      <c r="A1083" s="22">
        <v>165</v>
      </c>
      <c r="B1083" s="256"/>
      <c r="C1083" s="229">
        <v>2125</v>
      </c>
      <c r="D1083" s="232" t="s">
        <v>176</v>
      </c>
      <c r="E1083" s="350">
        <v>0</v>
      </c>
      <c r="F1083" s="351">
        <v>0</v>
      </c>
      <c r="G1083" s="136">
        <v>0</v>
      </c>
      <c r="H1083" s="350">
        <v>0</v>
      </c>
      <c r="I1083" s="351">
        <v>0</v>
      </c>
      <c r="J1083" s="7">
        <f t="shared" si="44"/>
      </c>
      <c r="K1083" s="12"/>
    </row>
    <row r="1084" spans="1:11" ht="15.75">
      <c r="A1084" s="22">
        <v>175</v>
      </c>
      <c r="B1084" s="227"/>
      <c r="C1084" s="229">
        <v>2140</v>
      </c>
      <c r="D1084" s="232" t="s">
        <v>177</v>
      </c>
      <c r="E1084" s="350">
        <v>0</v>
      </c>
      <c r="F1084" s="351">
        <v>0</v>
      </c>
      <c r="G1084" s="136">
        <v>0</v>
      </c>
      <c r="H1084" s="350">
        <v>0</v>
      </c>
      <c r="I1084" s="351">
        <v>0</v>
      </c>
      <c r="J1084" s="7">
        <f t="shared" si="44"/>
      </c>
      <c r="K1084" s="12"/>
    </row>
    <row r="1085" spans="1:11" ht="15.75">
      <c r="A1085" s="22">
        <v>180</v>
      </c>
      <c r="B1085" s="228"/>
      <c r="C1085" s="225">
        <v>2190</v>
      </c>
      <c r="D1085" s="260" t="s">
        <v>178</v>
      </c>
      <c r="E1085" s="145"/>
      <c r="F1085" s="146"/>
      <c r="G1085" s="467"/>
      <c r="H1085" s="145"/>
      <c r="I1085" s="146"/>
      <c r="J1085" s="7">
        <f t="shared" si="44"/>
      </c>
      <c r="K1085" s="12"/>
    </row>
    <row r="1086" spans="1:11" ht="15.75">
      <c r="A1086" s="22">
        <v>185</v>
      </c>
      <c r="B1086" s="217">
        <v>2200</v>
      </c>
      <c r="C1086" s="784" t="s">
        <v>179</v>
      </c>
      <c r="D1086" s="807"/>
      <c r="E1086" s="218">
        <f>SUM(E1087:E1088)</f>
        <v>0</v>
      </c>
      <c r="F1086" s="219">
        <f>SUM(F1087:F1088)</f>
        <v>0</v>
      </c>
      <c r="G1086" s="220">
        <f>SUM(G1087:G1088)</f>
        <v>0</v>
      </c>
      <c r="H1086" s="218">
        <f>SUM(H1087:H1088)</f>
        <v>0</v>
      </c>
      <c r="I1086" s="219">
        <f>SUM(I1087:I1088)</f>
        <v>0</v>
      </c>
      <c r="J1086" s="7">
        <f t="shared" si="44"/>
      </c>
      <c r="K1086" s="12"/>
    </row>
    <row r="1087" spans="1:11" ht="15.75">
      <c r="A1087" s="22">
        <v>190</v>
      </c>
      <c r="B1087" s="228"/>
      <c r="C1087" s="223">
        <v>2221</v>
      </c>
      <c r="D1087" s="224" t="s">
        <v>265</v>
      </c>
      <c r="E1087" s="128"/>
      <c r="F1087" s="129"/>
      <c r="G1087" s="461"/>
      <c r="H1087" s="128"/>
      <c r="I1087" s="129"/>
      <c r="J1087" s="7">
        <f t="shared" si="44"/>
      </c>
      <c r="K1087" s="12"/>
    </row>
    <row r="1088" spans="1:11" ht="15.75">
      <c r="A1088" s="22">
        <v>200</v>
      </c>
      <c r="B1088" s="228"/>
      <c r="C1088" s="225">
        <v>2224</v>
      </c>
      <c r="D1088" s="226" t="s">
        <v>180</v>
      </c>
      <c r="E1088" s="145"/>
      <c r="F1088" s="146"/>
      <c r="G1088" s="467"/>
      <c r="H1088" s="145"/>
      <c r="I1088" s="146"/>
      <c r="J1088" s="7">
        <f t="shared" si="44"/>
      </c>
      <c r="K1088" s="12"/>
    </row>
    <row r="1089" spans="1:11" ht="15.75">
      <c r="A1089" s="22">
        <v>200</v>
      </c>
      <c r="B1089" s="217">
        <v>2500</v>
      </c>
      <c r="C1089" s="784" t="s">
        <v>181</v>
      </c>
      <c r="D1089" s="807"/>
      <c r="E1089" s="468"/>
      <c r="F1089" s="469"/>
      <c r="G1089" s="470"/>
      <c r="H1089" s="468"/>
      <c r="I1089" s="469"/>
      <c r="J1089" s="7">
        <f t="shared" si="44"/>
      </c>
      <c r="K1089" s="12"/>
    </row>
    <row r="1090" spans="1:11" ht="15.75">
      <c r="A1090" s="22">
        <v>205</v>
      </c>
      <c r="B1090" s="217">
        <v>2600</v>
      </c>
      <c r="C1090" s="785" t="s">
        <v>182</v>
      </c>
      <c r="D1090" s="808"/>
      <c r="E1090" s="468"/>
      <c r="F1090" s="469"/>
      <c r="G1090" s="470"/>
      <c r="H1090" s="468"/>
      <c r="I1090" s="469"/>
      <c r="J1090" s="7">
        <f t="shared" si="44"/>
      </c>
      <c r="K1090" s="12"/>
    </row>
    <row r="1091" spans="1:11" ht="15.75">
      <c r="A1091" s="22">
        <v>210</v>
      </c>
      <c r="B1091" s="217">
        <v>2700</v>
      </c>
      <c r="C1091" s="785" t="s">
        <v>183</v>
      </c>
      <c r="D1091" s="808"/>
      <c r="E1091" s="468"/>
      <c r="F1091" s="469"/>
      <c r="G1091" s="470"/>
      <c r="H1091" s="468"/>
      <c r="I1091" s="469"/>
      <c r="J1091" s="7">
        <f t="shared" si="44"/>
      </c>
      <c r="K1091" s="12"/>
    </row>
    <row r="1092" spans="1:11" ht="36" customHeight="1">
      <c r="A1092" s="22">
        <v>215</v>
      </c>
      <c r="B1092" s="217">
        <v>2800</v>
      </c>
      <c r="C1092" s="785" t="s">
        <v>1266</v>
      </c>
      <c r="D1092" s="808"/>
      <c r="E1092" s="468"/>
      <c r="F1092" s="469"/>
      <c r="G1092" s="470"/>
      <c r="H1092" s="468"/>
      <c r="I1092" s="469"/>
      <c r="J1092" s="7">
        <f t="shared" si="44"/>
      </c>
      <c r="K1092" s="12"/>
    </row>
    <row r="1093" spans="1:11" ht="15.75">
      <c r="A1093" s="21">
        <v>220</v>
      </c>
      <c r="B1093" s="217">
        <v>2900</v>
      </c>
      <c r="C1093" s="784" t="s">
        <v>184</v>
      </c>
      <c r="D1093" s="807"/>
      <c r="E1093" s="218">
        <f>SUM(E1094:E1101)</f>
        <v>0</v>
      </c>
      <c r="F1093" s="218">
        <f>SUM(F1094:F1101)</f>
        <v>0</v>
      </c>
      <c r="G1093" s="218">
        <f>SUM(G1094:G1101)</f>
        <v>0</v>
      </c>
      <c r="H1093" s="218">
        <f>SUM(H1094:H1101)</f>
        <v>0</v>
      </c>
      <c r="I1093" s="218">
        <f>SUM(I1094:I1101)</f>
        <v>0</v>
      </c>
      <c r="J1093" s="7">
        <f t="shared" si="44"/>
      </c>
      <c r="K1093" s="12"/>
    </row>
    <row r="1094" spans="1:11" ht="15.75">
      <c r="A1094" s="22">
        <v>225</v>
      </c>
      <c r="B1094" s="261"/>
      <c r="C1094" s="223">
        <v>2910</v>
      </c>
      <c r="D1094" s="262" t="s">
        <v>1620</v>
      </c>
      <c r="E1094" s="128"/>
      <c r="F1094" s="129"/>
      <c r="G1094" s="461"/>
      <c r="H1094" s="128"/>
      <c r="I1094" s="129"/>
      <c r="J1094" s="7">
        <f t="shared" si="44"/>
      </c>
      <c r="K1094" s="12"/>
    </row>
    <row r="1095" spans="1:11" ht="15.75">
      <c r="A1095" s="22">
        <v>230</v>
      </c>
      <c r="B1095" s="261"/>
      <c r="C1095" s="223">
        <v>2920</v>
      </c>
      <c r="D1095" s="262" t="s">
        <v>185</v>
      </c>
      <c r="E1095" s="128"/>
      <c r="F1095" s="129"/>
      <c r="G1095" s="461"/>
      <c r="H1095" s="128"/>
      <c r="I1095" s="129"/>
      <c r="J1095" s="7">
        <f t="shared" si="44"/>
      </c>
      <c r="K1095" s="12"/>
    </row>
    <row r="1096" spans="1:11" ht="31.5">
      <c r="A1096" s="22">
        <v>245</v>
      </c>
      <c r="B1096" s="261"/>
      <c r="C1096" s="247">
        <v>2969</v>
      </c>
      <c r="D1096" s="263" t="s">
        <v>186</v>
      </c>
      <c r="E1096" s="325"/>
      <c r="F1096" s="326"/>
      <c r="G1096" s="471"/>
      <c r="H1096" s="325"/>
      <c r="I1096" s="326"/>
      <c r="J1096" s="7">
        <f t="shared" si="44"/>
      </c>
      <c r="K1096" s="12"/>
    </row>
    <row r="1097" spans="1:11" ht="31.5">
      <c r="A1097" s="21">
        <v>220</v>
      </c>
      <c r="B1097" s="261"/>
      <c r="C1097" s="264">
        <v>2970</v>
      </c>
      <c r="D1097" s="265" t="s">
        <v>187</v>
      </c>
      <c r="E1097" s="420"/>
      <c r="F1097" s="421"/>
      <c r="G1097" s="472"/>
      <c r="H1097" s="420"/>
      <c r="I1097" s="421"/>
      <c r="J1097" s="7">
        <f t="shared" si="44"/>
      </c>
      <c r="K1097" s="12"/>
    </row>
    <row r="1098" spans="1:11" ht="15.75">
      <c r="A1098" s="22">
        <v>225</v>
      </c>
      <c r="B1098" s="261"/>
      <c r="C1098" s="252">
        <v>2989</v>
      </c>
      <c r="D1098" s="266" t="s">
        <v>188</v>
      </c>
      <c r="E1098" s="395"/>
      <c r="F1098" s="396"/>
      <c r="G1098" s="473"/>
      <c r="H1098" s="395"/>
      <c r="I1098" s="396"/>
      <c r="J1098" s="7">
        <f t="shared" si="44"/>
      </c>
      <c r="K1098" s="12"/>
    </row>
    <row r="1099" spans="1:11" ht="31.5">
      <c r="A1099" s="22">
        <v>230</v>
      </c>
      <c r="B1099" s="228"/>
      <c r="C1099" s="245">
        <v>2990</v>
      </c>
      <c r="D1099" s="267" t="s">
        <v>1621</v>
      </c>
      <c r="E1099" s="329"/>
      <c r="F1099" s="330"/>
      <c r="G1099" s="474"/>
      <c r="H1099" s="329"/>
      <c r="I1099" s="330"/>
      <c r="J1099" s="7">
        <f t="shared" si="44"/>
      </c>
      <c r="K1099" s="12"/>
    </row>
    <row r="1100" spans="1:11" ht="15.75">
      <c r="A1100" s="22">
        <v>235</v>
      </c>
      <c r="B1100" s="228"/>
      <c r="C1100" s="245">
        <v>2991</v>
      </c>
      <c r="D1100" s="267" t="s">
        <v>189</v>
      </c>
      <c r="E1100" s="329"/>
      <c r="F1100" s="330"/>
      <c r="G1100" s="474"/>
      <c r="H1100" s="329"/>
      <c r="I1100" s="330"/>
      <c r="J1100" s="7">
        <f t="shared" si="44"/>
      </c>
      <c r="K1100" s="12"/>
    </row>
    <row r="1101" spans="1:11" ht="15.75">
      <c r="A1101" s="22">
        <v>240</v>
      </c>
      <c r="B1101" s="228"/>
      <c r="C1101" s="225">
        <v>2992</v>
      </c>
      <c r="D1101" s="268" t="s">
        <v>190</v>
      </c>
      <c r="E1101" s="145"/>
      <c r="F1101" s="146"/>
      <c r="G1101" s="467"/>
      <c r="H1101" s="145"/>
      <c r="I1101" s="146"/>
      <c r="J1101" s="7">
        <f t="shared" si="44"/>
      </c>
      <c r="K1101" s="12"/>
    </row>
    <row r="1102" spans="1:11" ht="15.75">
      <c r="A1102" s="22">
        <v>245</v>
      </c>
      <c r="B1102" s="217">
        <v>3300</v>
      </c>
      <c r="C1102" s="269" t="s">
        <v>1642</v>
      </c>
      <c r="D1102" s="731"/>
      <c r="E1102" s="218">
        <f>SUM(E1103:E1107)</f>
        <v>0</v>
      </c>
      <c r="F1102" s="219">
        <f>SUM(F1103:F1107)</f>
        <v>0</v>
      </c>
      <c r="G1102" s="220">
        <f>SUM(G1103:G1107)</f>
        <v>0</v>
      </c>
      <c r="H1102" s="218">
        <f>SUM(H1103:H1107)</f>
        <v>0</v>
      </c>
      <c r="I1102" s="219">
        <f>SUM(I1103:I1107)</f>
        <v>0</v>
      </c>
      <c r="J1102" s="7">
        <f t="shared" si="44"/>
      </c>
      <c r="K1102" s="12"/>
    </row>
    <row r="1103" spans="1:11" ht="15.75">
      <c r="A1103" s="21">
        <v>250</v>
      </c>
      <c r="B1103" s="227"/>
      <c r="C1103" s="223">
        <v>3301</v>
      </c>
      <c r="D1103" s="270" t="s">
        <v>191</v>
      </c>
      <c r="E1103" s="348">
        <v>0</v>
      </c>
      <c r="F1103" s="349">
        <v>0</v>
      </c>
      <c r="G1103" s="130">
        <v>0</v>
      </c>
      <c r="H1103" s="348">
        <v>0</v>
      </c>
      <c r="I1103" s="349">
        <v>0</v>
      </c>
      <c r="J1103" s="7">
        <f t="shared" si="44"/>
      </c>
      <c r="K1103" s="12"/>
    </row>
    <row r="1104" spans="1:11" ht="15.75">
      <c r="A1104" s="22">
        <v>255</v>
      </c>
      <c r="B1104" s="227"/>
      <c r="C1104" s="229">
        <v>3302</v>
      </c>
      <c r="D1104" s="271" t="s">
        <v>610</v>
      </c>
      <c r="E1104" s="350">
        <v>0</v>
      </c>
      <c r="F1104" s="351">
        <v>0</v>
      </c>
      <c r="G1104" s="136">
        <v>0</v>
      </c>
      <c r="H1104" s="350">
        <v>0</v>
      </c>
      <c r="I1104" s="351">
        <v>0</v>
      </c>
      <c r="J1104" s="7">
        <f aca="true" t="shared" si="45" ref="J1104:J1155">(IF(OR($E1104&lt;&gt;0,$F1104&lt;&gt;0,$G1104&lt;&gt;0,$H1104&lt;&gt;0,$I1104&lt;&gt;0),$J$2,""))</f>
      </c>
      <c r="K1104" s="12"/>
    </row>
    <row r="1105" spans="1:11" ht="15.75">
      <c r="A1105" s="22">
        <v>265</v>
      </c>
      <c r="B1105" s="227"/>
      <c r="C1105" s="229">
        <v>3304</v>
      </c>
      <c r="D1105" s="271" t="s">
        <v>192</v>
      </c>
      <c r="E1105" s="350">
        <v>0</v>
      </c>
      <c r="F1105" s="351">
        <v>0</v>
      </c>
      <c r="G1105" s="136">
        <v>0</v>
      </c>
      <c r="H1105" s="350">
        <v>0</v>
      </c>
      <c r="I1105" s="351">
        <v>0</v>
      </c>
      <c r="J1105" s="7">
        <f t="shared" si="45"/>
      </c>
      <c r="K1105" s="12"/>
    </row>
    <row r="1106" spans="1:11" ht="30">
      <c r="A1106" s="21">
        <v>270</v>
      </c>
      <c r="B1106" s="227"/>
      <c r="C1106" s="225">
        <v>3306</v>
      </c>
      <c r="D1106" s="272" t="s">
        <v>1263</v>
      </c>
      <c r="E1106" s="350">
        <v>0</v>
      </c>
      <c r="F1106" s="351">
        <v>0</v>
      </c>
      <c r="G1106" s="136">
        <v>0</v>
      </c>
      <c r="H1106" s="350">
        <v>0</v>
      </c>
      <c r="I1106" s="351">
        <v>0</v>
      </c>
      <c r="J1106" s="7">
        <f t="shared" si="45"/>
      </c>
      <c r="K1106" s="12"/>
    </row>
    <row r="1107" spans="1:11" ht="15.75">
      <c r="A1107" s="21">
        <v>290</v>
      </c>
      <c r="B1107" s="227"/>
      <c r="C1107" s="225">
        <v>3307</v>
      </c>
      <c r="D1107" s="272" t="s">
        <v>1649</v>
      </c>
      <c r="E1107" s="352">
        <v>0</v>
      </c>
      <c r="F1107" s="353">
        <v>0</v>
      </c>
      <c r="G1107" s="147">
        <v>0</v>
      </c>
      <c r="H1107" s="352">
        <v>0</v>
      </c>
      <c r="I1107" s="353">
        <v>0</v>
      </c>
      <c r="J1107" s="7">
        <f t="shared" si="45"/>
      </c>
      <c r="K1107" s="12"/>
    </row>
    <row r="1108" spans="1:11" ht="15.75">
      <c r="A1108" s="37">
        <v>320</v>
      </c>
      <c r="B1108" s="217">
        <v>3900</v>
      </c>
      <c r="C1108" s="784" t="s">
        <v>193</v>
      </c>
      <c r="D1108" s="807"/>
      <c r="E1108" s="505">
        <v>0</v>
      </c>
      <c r="F1108" s="506">
        <v>0</v>
      </c>
      <c r="G1108" s="507">
        <v>0</v>
      </c>
      <c r="H1108" s="505">
        <v>0</v>
      </c>
      <c r="I1108" s="506">
        <v>0</v>
      </c>
      <c r="J1108" s="7">
        <f t="shared" si="45"/>
      </c>
      <c r="K1108" s="12"/>
    </row>
    <row r="1109" spans="1:11" ht="15.75">
      <c r="A1109" s="21">
        <v>330</v>
      </c>
      <c r="B1109" s="217">
        <v>4000</v>
      </c>
      <c r="C1109" s="784" t="s">
        <v>194</v>
      </c>
      <c r="D1109" s="807"/>
      <c r="E1109" s="468"/>
      <c r="F1109" s="469"/>
      <c r="G1109" s="470"/>
      <c r="H1109" s="468"/>
      <c r="I1109" s="469"/>
      <c r="J1109" s="7">
        <f t="shared" si="45"/>
      </c>
      <c r="K1109" s="12"/>
    </row>
    <row r="1110" spans="1:11" ht="15.75">
      <c r="A1110" s="21">
        <v>350</v>
      </c>
      <c r="B1110" s="217">
        <v>4100</v>
      </c>
      <c r="C1110" s="784" t="s">
        <v>195</v>
      </c>
      <c r="D1110" s="807"/>
      <c r="E1110" s="468"/>
      <c r="F1110" s="469"/>
      <c r="G1110" s="470"/>
      <c r="H1110" s="468"/>
      <c r="I1110" s="469"/>
      <c r="J1110" s="7">
        <f t="shared" si="45"/>
      </c>
      <c r="K1110" s="12"/>
    </row>
    <row r="1111" spans="1:11" ht="15.75">
      <c r="A1111" s="22">
        <v>355</v>
      </c>
      <c r="B1111" s="217">
        <v>4200</v>
      </c>
      <c r="C1111" s="784" t="s">
        <v>196</v>
      </c>
      <c r="D1111" s="807"/>
      <c r="E1111" s="218">
        <f>SUM(E1112:E1117)</f>
        <v>0</v>
      </c>
      <c r="F1111" s="219">
        <f>SUM(F1112:F1117)</f>
        <v>0</v>
      </c>
      <c r="G1111" s="220">
        <f>SUM(G1112:G1117)</f>
        <v>0</v>
      </c>
      <c r="H1111" s="218">
        <f>SUM(H1112:H1117)</f>
        <v>0</v>
      </c>
      <c r="I1111" s="219">
        <f>SUM(I1112:I1117)</f>
        <v>0</v>
      </c>
      <c r="J1111" s="7">
        <f t="shared" si="45"/>
      </c>
      <c r="K1111" s="12"/>
    </row>
    <row r="1112" spans="1:11" ht="15.75">
      <c r="A1112" s="22">
        <v>355</v>
      </c>
      <c r="B1112" s="273"/>
      <c r="C1112" s="223">
        <v>4201</v>
      </c>
      <c r="D1112" s="224" t="s">
        <v>197</v>
      </c>
      <c r="E1112" s="128"/>
      <c r="F1112" s="129"/>
      <c r="G1112" s="461"/>
      <c r="H1112" s="128"/>
      <c r="I1112" s="129"/>
      <c r="J1112" s="7">
        <f t="shared" si="45"/>
      </c>
      <c r="K1112" s="12"/>
    </row>
    <row r="1113" spans="1:11" ht="15.75">
      <c r="A1113" s="22">
        <v>375</v>
      </c>
      <c r="B1113" s="273"/>
      <c r="C1113" s="229">
        <v>4202</v>
      </c>
      <c r="D1113" s="274" t="s">
        <v>198</v>
      </c>
      <c r="E1113" s="134"/>
      <c r="F1113" s="135"/>
      <c r="G1113" s="466"/>
      <c r="H1113" s="134"/>
      <c r="I1113" s="135"/>
      <c r="J1113" s="7">
        <f t="shared" si="45"/>
      </c>
      <c r="K1113" s="12"/>
    </row>
    <row r="1114" spans="1:11" ht="15.75">
      <c r="A1114" s="22">
        <v>380</v>
      </c>
      <c r="B1114" s="273"/>
      <c r="C1114" s="229">
        <v>4214</v>
      </c>
      <c r="D1114" s="274" t="s">
        <v>199</v>
      </c>
      <c r="E1114" s="134"/>
      <c r="F1114" s="135"/>
      <c r="G1114" s="466"/>
      <c r="H1114" s="134"/>
      <c r="I1114" s="135"/>
      <c r="J1114" s="7">
        <f t="shared" si="45"/>
      </c>
      <c r="K1114" s="12"/>
    </row>
    <row r="1115" spans="1:11" ht="15.75">
      <c r="A1115" s="22">
        <v>385</v>
      </c>
      <c r="B1115" s="273"/>
      <c r="C1115" s="229">
        <v>4217</v>
      </c>
      <c r="D1115" s="274" t="s">
        <v>200</v>
      </c>
      <c r="E1115" s="134"/>
      <c r="F1115" s="135"/>
      <c r="G1115" s="466"/>
      <c r="H1115" s="134"/>
      <c r="I1115" s="135"/>
      <c r="J1115" s="7">
        <f t="shared" si="45"/>
      </c>
      <c r="K1115" s="12"/>
    </row>
    <row r="1116" spans="1:11" ht="31.5">
      <c r="A1116" s="22">
        <v>390</v>
      </c>
      <c r="B1116" s="273"/>
      <c r="C1116" s="229">
        <v>4218</v>
      </c>
      <c r="D1116" s="230" t="s">
        <v>201</v>
      </c>
      <c r="E1116" s="134"/>
      <c r="F1116" s="135"/>
      <c r="G1116" s="466"/>
      <c r="H1116" s="134"/>
      <c r="I1116" s="135"/>
      <c r="J1116" s="7">
        <f t="shared" si="45"/>
      </c>
      <c r="K1116" s="12"/>
    </row>
    <row r="1117" spans="1:11" ht="15.75">
      <c r="A1117" s="22">
        <v>390</v>
      </c>
      <c r="B1117" s="273"/>
      <c r="C1117" s="225">
        <v>4219</v>
      </c>
      <c r="D1117" s="258" t="s">
        <v>202</v>
      </c>
      <c r="E1117" s="145"/>
      <c r="F1117" s="146"/>
      <c r="G1117" s="467"/>
      <c r="H1117" s="145"/>
      <c r="I1117" s="146"/>
      <c r="J1117" s="7">
        <f t="shared" si="45"/>
      </c>
      <c r="K1117" s="12"/>
    </row>
    <row r="1118" spans="1:11" ht="15.75">
      <c r="A1118" s="22">
        <v>395</v>
      </c>
      <c r="B1118" s="217">
        <v>4300</v>
      </c>
      <c r="C1118" s="784" t="s">
        <v>1267</v>
      </c>
      <c r="D1118" s="807"/>
      <c r="E1118" s="218">
        <f>SUM(E1119:E1121)</f>
        <v>0</v>
      </c>
      <c r="F1118" s="219">
        <f>SUM(F1119:F1121)</f>
        <v>0</v>
      </c>
      <c r="G1118" s="220">
        <f>SUM(G1119:G1121)</f>
        <v>0</v>
      </c>
      <c r="H1118" s="218">
        <f>SUM(H1119:H1121)</f>
        <v>0</v>
      </c>
      <c r="I1118" s="219">
        <f>SUM(I1119:I1121)</f>
        <v>0</v>
      </c>
      <c r="J1118" s="7">
        <f t="shared" si="45"/>
      </c>
      <c r="K1118" s="12"/>
    </row>
    <row r="1119" spans="1:11" ht="15.75">
      <c r="A1119" s="17">
        <v>397</v>
      </c>
      <c r="B1119" s="273"/>
      <c r="C1119" s="223">
        <v>4301</v>
      </c>
      <c r="D1119" s="242" t="s">
        <v>203</v>
      </c>
      <c r="E1119" s="128"/>
      <c r="F1119" s="129"/>
      <c r="G1119" s="461"/>
      <c r="H1119" s="128"/>
      <c r="I1119" s="129"/>
      <c r="J1119" s="7">
        <f t="shared" si="45"/>
      </c>
      <c r="K1119" s="12"/>
    </row>
    <row r="1120" spans="1:11" ht="15.75">
      <c r="A1120" s="13">
        <v>398</v>
      </c>
      <c r="B1120" s="273"/>
      <c r="C1120" s="229">
        <v>4302</v>
      </c>
      <c r="D1120" s="274" t="s">
        <v>204</v>
      </c>
      <c r="E1120" s="134"/>
      <c r="F1120" s="135"/>
      <c r="G1120" s="466"/>
      <c r="H1120" s="134"/>
      <c r="I1120" s="135"/>
      <c r="J1120" s="7">
        <f t="shared" si="45"/>
      </c>
      <c r="K1120" s="12"/>
    </row>
    <row r="1121" spans="1:11" ht="15.75">
      <c r="A1121" s="13">
        <v>399</v>
      </c>
      <c r="B1121" s="273"/>
      <c r="C1121" s="225">
        <v>4309</v>
      </c>
      <c r="D1121" s="233" t="s">
        <v>205</v>
      </c>
      <c r="E1121" s="145"/>
      <c r="F1121" s="146"/>
      <c r="G1121" s="467"/>
      <c r="H1121" s="145"/>
      <c r="I1121" s="146"/>
      <c r="J1121" s="7">
        <f t="shared" si="45"/>
      </c>
      <c r="K1121" s="12"/>
    </row>
    <row r="1122" spans="1:11" ht="15.75">
      <c r="A1122" s="13">
        <v>400</v>
      </c>
      <c r="B1122" s="217">
        <v>4400</v>
      </c>
      <c r="C1122" s="784" t="s">
        <v>1264</v>
      </c>
      <c r="D1122" s="807"/>
      <c r="E1122" s="468"/>
      <c r="F1122" s="469"/>
      <c r="G1122" s="470"/>
      <c r="H1122" s="468"/>
      <c r="I1122" s="469"/>
      <c r="J1122" s="7">
        <f t="shared" si="45"/>
      </c>
      <c r="K1122" s="12"/>
    </row>
    <row r="1123" spans="1:11" ht="15.75">
      <c r="A1123" s="13">
        <v>401</v>
      </c>
      <c r="B1123" s="217">
        <v>4500</v>
      </c>
      <c r="C1123" s="784" t="s">
        <v>1265</v>
      </c>
      <c r="D1123" s="807"/>
      <c r="E1123" s="468"/>
      <c r="F1123" s="469"/>
      <c r="G1123" s="470"/>
      <c r="H1123" s="468"/>
      <c r="I1123" s="469"/>
      <c r="J1123" s="7">
        <f t="shared" si="45"/>
      </c>
      <c r="K1123" s="12"/>
    </row>
    <row r="1124" spans="1:11" ht="15.75">
      <c r="A1124" s="38">
        <v>404</v>
      </c>
      <c r="B1124" s="217">
        <v>4600</v>
      </c>
      <c r="C1124" s="785" t="s">
        <v>206</v>
      </c>
      <c r="D1124" s="808"/>
      <c r="E1124" s="468"/>
      <c r="F1124" s="469"/>
      <c r="G1124" s="470"/>
      <c r="H1124" s="468"/>
      <c r="I1124" s="469"/>
      <c r="J1124" s="7">
        <f t="shared" si="45"/>
      </c>
      <c r="K1124" s="12"/>
    </row>
    <row r="1125" spans="1:11" ht="15.75">
      <c r="A1125" s="38">
        <v>404</v>
      </c>
      <c r="B1125" s="217">
        <v>4900</v>
      </c>
      <c r="C1125" s="784" t="s">
        <v>232</v>
      </c>
      <c r="D1125" s="807"/>
      <c r="E1125" s="218">
        <f>+E1126+E1127</f>
        <v>0</v>
      </c>
      <c r="F1125" s="219">
        <f>+F1126+F1127</f>
        <v>0</v>
      </c>
      <c r="G1125" s="220">
        <f>+G1126+G1127</f>
        <v>0</v>
      </c>
      <c r="H1125" s="218">
        <f>+H1126+H1127</f>
        <v>0</v>
      </c>
      <c r="I1125" s="219">
        <f>+I1126+I1127</f>
        <v>0</v>
      </c>
      <c r="J1125" s="7">
        <f t="shared" si="45"/>
      </c>
      <c r="K1125" s="12"/>
    </row>
    <row r="1126" spans="1:11" ht="15.75">
      <c r="A1126" s="21">
        <v>440</v>
      </c>
      <c r="B1126" s="273"/>
      <c r="C1126" s="223">
        <v>4901</v>
      </c>
      <c r="D1126" s="275" t="s">
        <v>233</v>
      </c>
      <c r="E1126" s="128"/>
      <c r="F1126" s="129"/>
      <c r="G1126" s="461"/>
      <c r="H1126" s="128"/>
      <c r="I1126" s="129"/>
      <c r="J1126" s="7">
        <f t="shared" si="45"/>
      </c>
      <c r="K1126" s="12"/>
    </row>
    <row r="1127" spans="1:11" ht="15.75">
      <c r="A1127" s="21">
        <v>450</v>
      </c>
      <c r="B1127" s="273"/>
      <c r="C1127" s="225">
        <v>4902</v>
      </c>
      <c r="D1127" s="233" t="s">
        <v>234</v>
      </c>
      <c r="E1127" s="145"/>
      <c r="F1127" s="146"/>
      <c r="G1127" s="467"/>
      <c r="H1127" s="145"/>
      <c r="I1127" s="146"/>
      <c r="J1127" s="7">
        <f t="shared" si="45"/>
      </c>
      <c r="K1127" s="12"/>
    </row>
    <row r="1128" spans="1:11" ht="15.75">
      <c r="A1128" s="21">
        <v>495</v>
      </c>
      <c r="B1128" s="276">
        <v>5100</v>
      </c>
      <c r="C1128" s="783" t="s">
        <v>207</v>
      </c>
      <c r="D1128" s="809"/>
      <c r="E1128" s="468"/>
      <c r="F1128" s="469"/>
      <c r="G1128" s="470"/>
      <c r="H1128" s="468"/>
      <c r="I1128" s="469"/>
      <c r="J1128" s="7">
        <f t="shared" si="45"/>
      </c>
      <c r="K1128" s="12"/>
    </row>
    <row r="1129" spans="1:11" ht="15.75">
      <c r="A1129" s="22">
        <v>500</v>
      </c>
      <c r="B1129" s="276">
        <v>5200</v>
      </c>
      <c r="C1129" s="783" t="s">
        <v>208</v>
      </c>
      <c r="D1129" s="809"/>
      <c r="E1129" s="218">
        <f>SUM(E1130:E1136)</f>
        <v>0</v>
      </c>
      <c r="F1129" s="219">
        <f>SUM(F1130:F1136)</f>
        <v>0</v>
      </c>
      <c r="G1129" s="220">
        <f>SUM(G1130:G1136)</f>
        <v>0</v>
      </c>
      <c r="H1129" s="218">
        <f>SUM(H1130:H1136)</f>
        <v>0</v>
      </c>
      <c r="I1129" s="219">
        <f>SUM(I1130:I1136)</f>
        <v>0</v>
      </c>
      <c r="J1129" s="7">
        <f t="shared" si="45"/>
      </c>
      <c r="K1129" s="12"/>
    </row>
    <row r="1130" spans="1:11" ht="15.75">
      <c r="A1130" s="22">
        <v>505</v>
      </c>
      <c r="B1130" s="277"/>
      <c r="C1130" s="278">
        <v>5201</v>
      </c>
      <c r="D1130" s="279" t="s">
        <v>209</v>
      </c>
      <c r="E1130" s="128"/>
      <c r="F1130" s="129"/>
      <c r="G1130" s="461"/>
      <c r="H1130" s="128"/>
      <c r="I1130" s="129"/>
      <c r="J1130" s="7">
        <f t="shared" si="45"/>
      </c>
      <c r="K1130" s="12"/>
    </row>
    <row r="1131" spans="1:11" ht="15.75">
      <c r="A1131" s="22">
        <v>510</v>
      </c>
      <c r="B1131" s="277"/>
      <c r="C1131" s="280">
        <v>5202</v>
      </c>
      <c r="D1131" s="281" t="s">
        <v>210</v>
      </c>
      <c r="E1131" s="134"/>
      <c r="F1131" s="135"/>
      <c r="G1131" s="466"/>
      <c r="H1131" s="134"/>
      <c r="I1131" s="135"/>
      <c r="J1131" s="7">
        <f t="shared" si="45"/>
      </c>
      <c r="K1131" s="12"/>
    </row>
    <row r="1132" spans="1:11" ht="15.75">
      <c r="A1132" s="22">
        <v>515</v>
      </c>
      <c r="B1132" s="277"/>
      <c r="C1132" s="280">
        <v>5203</v>
      </c>
      <c r="D1132" s="281" t="s">
        <v>518</v>
      </c>
      <c r="E1132" s="134"/>
      <c r="F1132" s="135"/>
      <c r="G1132" s="466"/>
      <c r="H1132" s="134"/>
      <c r="I1132" s="135"/>
      <c r="J1132" s="7">
        <f t="shared" si="45"/>
      </c>
      <c r="K1132" s="12"/>
    </row>
    <row r="1133" spans="1:11" ht="15.75">
      <c r="A1133" s="22">
        <v>520</v>
      </c>
      <c r="B1133" s="277"/>
      <c r="C1133" s="280">
        <v>5204</v>
      </c>
      <c r="D1133" s="281" t="s">
        <v>519</v>
      </c>
      <c r="E1133" s="134"/>
      <c r="F1133" s="135"/>
      <c r="G1133" s="466"/>
      <c r="H1133" s="134"/>
      <c r="I1133" s="135"/>
      <c r="J1133" s="7">
        <f t="shared" si="45"/>
      </c>
      <c r="K1133" s="12"/>
    </row>
    <row r="1134" spans="1:11" ht="15.75">
      <c r="A1134" s="22">
        <v>525</v>
      </c>
      <c r="B1134" s="277"/>
      <c r="C1134" s="280">
        <v>5205</v>
      </c>
      <c r="D1134" s="281" t="s">
        <v>520</v>
      </c>
      <c r="E1134" s="134"/>
      <c r="F1134" s="135"/>
      <c r="G1134" s="466"/>
      <c r="H1134" s="134"/>
      <c r="I1134" s="135"/>
      <c r="J1134" s="7">
        <f t="shared" si="45"/>
      </c>
      <c r="K1134" s="12"/>
    </row>
    <row r="1135" spans="1:11" ht="15.75">
      <c r="A1135" s="21">
        <v>635</v>
      </c>
      <c r="B1135" s="277"/>
      <c r="C1135" s="280">
        <v>5206</v>
      </c>
      <c r="D1135" s="281" t="s">
        <v>521</v>
      </c>
      <c r="E1135" s="134"/>
      <c r="F1135" s="135"/>
      <c r="G1135" s="466"/>
      <c r="H1135" s="134"/>
      <c r="I1135" s="135"/>
      <c r="J1135" s="7">
        <f t="shared" si="45"/>
      </c>
      <c r="K1135" s="12"/>
    </row>
    <row r="1136" spans="1:11" ht="15.75">
      <c r="A1136" s="22">
        <v>640</v>
      </c>
      <c r="B1136" s="277"/>
      <c r="C1136" s="282">
        <v>5219</v>
      </c>
      <c r="D1136" s="283" t="s">
        <v>522</v>
      </c>
      <c r="E1136" s="145"/>
      <c r="F1136" s="146"/>
      <c r="G1136" s="467"/>
      <c r="H1136" s="145"/>
      <c r="I1136" s="146"/>
      <c r="J1136" s="7">
        <f t="shared" si="45"/>
      </c>
      <c r="K1136" s="12"/>
    </row>
    <row r="1137" spans="1:11" ht="15.75">
      <c r="A1137" s="22">
        <v>645</v>
      </c>
      <c r="B1137" s="276">
        <v>5300</v>
      </c>
      <c r="C1137" s="783" t="s">
        <v>523</v>
      </c>
      <c r="D1137" s="809"/>
      <c r="E1137" s="218">
        <f>SUM(E1138:E1139)</f>
        <v>0</v>
      </c>
      <c r="F1137" s="219">
        <f>SUM(F1138:F1139)</f>
        <v>0</v>
      </c>
      <c r="G1137" s="220">
        <f>SUM(G1138:G1139)</f>
        <v>0</v>
      </c>
      <c r="H1137" s="218">
        <f>SUM(H1138:H1139)</f>
        <v>0</v>
      </c>
      <c r="I1137" s="219">
        <f>SUM(I1138:I1139)</f>
        <v>0</v>
      </c>
      <c r="J1137" s="7">
        <f t="shared" si="45"/>
      </c>
      <c r="K1137" s="12"/>
    </row>
    <row r="1138" spans="1:11" ht="15.75">
      <c r="A1138" s="22">
        <v>650</v>
      </c>
      <c r="B1138" s="277"/>
      <c r="C1138" s="278">
        <v>5301</v>
      </c>
      <c r="D1138" s="279" t="s">
        <v>266</v>
      </c>
      <c r="E1138" s="128"/>
      <c r="F1138" s="129"/>
      <c r="G1138" s="461"/>
      <c r="H1138" s="128"/>
      <c r="I1138" s="129"/>
      <c r="J1138" s="7">
        <f t="shared" si="45"/>
      </c>
      <c r="K1138" s="12"/>
    </row>
    <row r="1139" spans="1:11" ht="15.75">
      <c r="A1139" s="21">
        <v>655</v>
      </c>
      <c r="B1139" s="277"/>
      <c r="C1139" s="282">
        <v>5309</v>
      </c>
      <c r="D1139" s="283" t="s">
        <v>524</v>
      </c>
      <c r="E1139" s="145"/>
      <c r="F1139" s="146"/>
      <c r="G1139" s="467"/>
      <c r="H1139" s="145"/>
      <c r="I1139" s="146"/>
      <c r="J1139" s="7">
        <f t="shared" si="45"/>
      </c>
      <c r="K1139" s="12"/>
    </row>
    <row r="1140" spans="1:11" ht="15.75">
      <c r="A1140" s="21">
        <v>665</v>
      </c>
      <c r="B1140" s="276">
        <v>5400</v>
      </c>
      <c r="C1140" s="783" t="s">
        <v>581</v>
      </c>
      <c r="D1140" s="809"/>
      <c r="E1140" s="468"/>
      <c r="F1140" s="469"/>
      <c r="G1140" s="470"/>
      <c r="H1140" s="468"/>
      <c r="I1140" s="469"/>
      <c r="J1140" s="7">
        <f t="shared" si="45"/>
      </c>
      <c r="K1140" s="12"/>
    </row>
    <row r="1141" spans="1:11" ht="15.75">
      <c r="A1141" s="21">
        <v>675</v>
      </c>
      <c r="B1141" s="217">
        <v>5500</v>
      </c>
      <c r="C1141" s="784" t="s">
        <v>582</v>
      </c>
      <c r="D1141" s="807"/>
      <c r="E1141" s="218">
        <f>SUM(E1142:E1145)</f>
        <v>0</v>
      </c>
      <c r="F1141" s="219">
        <f>SUM(F1142:F1145)</f>
        <v>0</v>
      </c>
      <c r="G1141" s="220">
        <f>SUM(G1142:G1145)</f>
        <v>0</v>
      </c>
      <c r="H1141" s="218">
        <f>SUM(H1142:H1145)</f>
        <v>0</v>
      </c>
      <c r="I1141" s="219">
        <f>SUM(I1142:I1145)</f>
        <v>0</v>
      </c>
      <c r="J1141" s="7">
        <f t="shared" si="45"/>
      </c>
      <c r="K1141" s="12"/>
    </row>
    <row r="1142" spans="1:11" ht="15.75">
      <c r="A1142" s="21">
        <v>685</v>
      </c>
      <c r="B1142" s="273"/>
      <c r="C1142" s="223">
        <v>5501</v>
      </c>
      <c r="D1142" s="242" t="s">
        <v>583</v>
      </c>
      <c r="E1142" s="128"/>
      <c r="F1142" s="129"/>
      <c r="G1142" s="461"/>
      <c r="H1142" s="128"/>
      <c r="I1142" s="129"/>
      <c r="J1142" s="7">
        <f t="shared" si="45"/>
      </c>
      <c r="K1142" s="12"/>
    </row>
    <row r="1143" spans="1:11" ht="15.75">
      <c r="A1143" s="22">
        <v>690</v>
      </c>
      <c r="B1143" s="273"/>
      <c r="C1143" s="229">
        <v>5502</v>
      </c>
      <c r="D1143" s="230" t="s">
        <v>584</v>
      </c>
      <c r="E1143" s="134"/>
      <c r="F1143" s="135"/>
      <c r="G1143" s="466"/>
      <c r="H1143" s="134"/>
      <c r="I1143" s="135"/>
      <c r="J1143" s="7">
        <f t="shared" si="45"/>
      </c>
      <c r="K1143" s="12"/>
    </row>
    <row r="1144" spans="1:11" ht="15.75">
      <c r="A1144" s="22">
        <v>695</v>
      </c>
      <c r="B1144" s="273"/>
      <c r="C1144" s="229">
        <v>5503</v>
      </c>
      <c r="D1144" s="274" t="s">
        <v>585</v>
      </c>
      <c r="E1144" s="134"/>
      <c r="F1144" s="135"/>
      <c r="G1144" s="466"/>
      <c r="H1144" s="134"/>
      <c r="I1144" s="135"/>
      <c r="J1144" s="7">
        <f t="shared" si="45"/>
      </c>
      <c r="K1144" s="12"/>
    </row>
    <row r="1145" spans="1:11" ht="15.75">
      <c r="A1145" s="21">
        <v>700</v>
      </c>
      <c r="B1145" s="273"/>
      <c r="C1145" s="225">
        <v>5504</v>
      </c>
      <c r="D1145" s="254" t="s">
        <v>586</v>
      </c>
      <c r="E1145" s="145"/>
      <c r="F1145" s="146"/>
      <c r="G1145" s="467"/>
      <c r="H1145" s="145"/>
      <c r="I1145" s="146"/>
      <c r="J1145" s="7">
        <f t="shared" si="45"/>
      </c>
      <c r="K1145" s="12"/>
    </row>
    <row r="1146" spans="1:11" ht="15.75">
      <c r="A1146" s="21">
        <v>710</v>
      </c>
      <c r="B1146" s="276">
        <v>5700</v>
      </c>
      <c r="C1146" s="779" t="s">
        <v>767</v>
      </c>
      <c r="D1146" s="810"/>
      <c r="E1146" s="218">
        <f>SUM(E1147:E1149)</f>
        <v>0</v>
      </c>
      <c r="F1146" s="219">
        <f>SUM(F1147:F1149)</f>
        <v>0</v>
      </c>
      <c r="G1146" s="220">
        <f>SUM(G1147:G1149)</f>
        <v>0</v>
      </c>
      <c r="H1146" s="218">
        <f>SUM(H1147:H1149)</f>
        <v>0</v>
      </c>
      <c r="I1146" s="219">
        <f>SUM(I1147:I1149)</f>
        <v>0</v>
      </c>
      <c r="J1146" s="7">
        <f t="shared" si="45"/>
      </c>
      <c r="K1146" s="12"/>
    </row>
    <row r="1147" spans="1:11" ht="15.75">
      <c r="A1147" s="22">
        <v>715</v>
      </c>
      <c r="B1147" s="277"/>
      <c r="C1147" s="278">
        <v>5701</v>
      </c>
      <c r="D1147" s="279" t="s">
        <v>587</v>
      </c>
      <c r="E1147" s="128"/>
      <c r="F1147" s="129"/>
      <c r="G1147" s="461"/>
      <c r="H1147" s="128"/>
      <c r="I1147" s="129"/>
      <c r="J1147" s="7">
        <f t="shared" si="45"/>
      </c>
      <c r="K1147" s="12"/>
    </row>
    <row r="1148" spans="1:11" ht="15.75">
      <c r="A1148" s="22">
        <v>720</v>
      </c>
      <c r="B1148" s="277"/>
      <c r="C1148" s="284">
        <v>5702</v>
      </c>
      <c r="D1148" s="285" t="s">
        <v>588</v>
      </c>
      <c r="E1148" s="140"/>
      <c r="F1148" s="141"/>
      <c r="G1148" s="462"/>
      <c r="H1148" s="140"/>
      <c r="I1148" s="141"/>
      <c r="J1148" s="7">
        <f t="shared" si="45"/>
      </c>
      <c r="K1148" s="12"/>
    </row>
    <row r="1149" spans="1:11" ht="15.75">
      <c r="A1149" s="22">
        <v>725</v>
      </c>
      <c r="B1149" s="228"/>
      <c r="C1149" s="286">
        <v>4071</v>
      </c>
      <c r="D1149" s="287" t="s">
        <v>589</v>
      </c>
      <c r="E1149" s="463"/>
      <c r="F1149" s="464"/>
      <c r="G1149" s="465"/>
      <c r="H1149" s="463"/>
      <c r="I1149" s="464"/>
      <c r="J1149" s="7">
        <f t="shared" si="45"/>
      </c>
      <c r="K1149" s="12"/>
    </row>
    <row r="1150" spans="1:11" ht="15.75">
      <c r="A1150" s="22">
        <v>730</v>
      </c>
      <c r="B1150" s="385"/>
      <c r="C1150" s="780" t="s">
        <v>590</v>
      </c>
      <c r="D1150" s="811"/>
      <c r="E1150" s="484"/>
      <c r="F1150" s="484"/>
      <c r="G1150" s="484"/>
      <c r="H1150" s="484"/>
      <c r="I1150" s="484"/>
      <c r="J1150" s="7">
        <f t="shared" si="45"/>
      </c>
      <c r="K1150" s="12"/>
    </row>
    <row r="1151" spans="1:11" ht="15.75">
      <c r="A1151" s="22">
        <v>735</v>
      </c>
      <c r="B1151" s="288">
        <v>98</v>
      </c>
      <c r="C1151" s="780" t="s">
        <v>590</v>
      </c>
      <c r="D1151" s="811"/>
      <c r="E1151" s="475"/>
      <c r="F1151" s="476"/>
      <c r="G1151" s="477"/>
      <c r="H1151" s="477"/>
      <c r="I1151" s="477"/>
      <c r="J1151" s="7">
        <f t="shared" si="45"/>
      </c>
      <c r="K1151" s="12"/>
    </row>
    <row r="1152" spans="1:11" ht="15.75">
      <c r="A1152" s="22">
        <v>740</v>
      </c>
      <c r="B1152" s="479"/>
      <c r="C1152" s="480"/>
      <c r="D1152" s="481"/>
      <c r="E1152" s="216"/>
      <c r="F1152" s="216"/>
      <c r="G1152" s="216"/>
      <c r="H1152" s="216"/>
      <c r="I1152" s="216"/>
      <c r="J1152" s="7">
        <f t="shared" si="45"/>
      </c>
      <c r="K1152" s="12"/>
    </row>
    <row r="1153" spans="1:11" ht="15.75">
      <c r="A1153" s="22">
        <v>745</v>
      </c>
      <c r="B1153" s="482"/>
      <c r="C1153" s="102"/>
      <c r="D1153" s="483"/>
      <c r="E1153" s="181"/>
      <c r="F1153" s="181"/>
      <c r="G1153" s="181"/>
      <c r="H1153" s="181"/>
      <c r="I1153" s="181"/>
      <c r="J1153" s="7">
        <f t="shared" si="45"/>
      </c>
      <c r="K1153" s="12"/>
    </row>
    <row r="1154" spans="1:11" ht="15.75">
      <c r="A1154" s="21">
        <v>750</v>
      </c>
      <c r="B1154" s="482"/>
      <c r="C1154" s="102"/>
      <c r="D1154" s="483"/>
      <c r="E1154" s="181"/>
      <c r="F1154" s="181"/>
      <c r="G1154" s="181"/>
      <c r="H1154" s="181"/>
      <c r="I1154" s="181"/>
      <c r="J1154" s="7">
        <f t="shared" si="45"/>
      </c>
      <c r="K1154" s="12"/>
    </row>
    <row r="1155" spans="1:11" ht="16.5" thickBot="1">
      <c r="A1155" s="22">
        <v>755</v>
      </c>
      <c r="B1155" s="504"/>
      <c r="C1155" s="295" t="s">
        <v>629</v>
      </c>
      <c r="D1155" s="478">
        <f>+B1155</f>
        <v>0</v>
      </c>
      <c r="E1155" s="296">
        <f>SUM(E1040,E1043,E1049,E1057,E1058,E1076,E1080,E1086,E1089,E1090,E1091,E1092,E1093,E1102,E1108,E1109,E1110,E1111,E1118,E1122,E1123,E1124,E1125,E1128,E1129,E1137,E1140,E1141,E1146)+E1151</f>
        <v>163178</v>
      </c>
      <c r="F1155" s="297">
        <f>SUM(F1040,F1043,F1049,F1057,F1058,F1076,F1080,F1086,F1089,F1090,F1091,F1092,F1093,F1102,F1108,F1109,F1110,F1111,F1118,F1122,F1123,F1124,F1125,F1128,F1129,F1137,F1140,F1141,F1146)+F1151</f>
        <v>214750</v>
      </c>
      <c r="G1155" s="298">
        <f>SUM(G1040,G1043,G1049,G1057,G1058,G1076,G1080,G1086,G1089,G1090,G1091,G1092,G1093,G1102,G1108,G1109,G1110,G1111,G1118,G1122,G1123,G1124,G1125,G1128,G1129,G1137,G1140,G1141,G1146)+G1151</f>
        <v>214750</v>
      </c>
      <c r="H1155" s="296">
        <f>SUM(H1040,H1043,H1049,H1057,H1058,H1076,H1080,H1086,H1089,H1090,H1091,H1092,H1093,H1102,H1108,H1109,H1110,H1111,H1118,H1122,H1123,H1124,H1125,H1128,H1129,H1137,H1140,H1141,H1146)+H1151</f>
        <v>214750</v>
      </c>
      <c r="I1155" s="297">
        <f>SUM(I1040,I1043,I1049,I1057,I1058,I1076,I1080,I1086,I1089,I1090,I1091,I1092,I1093,I1102,I1108,I1109,I1110,I1111,I1118,I1122,I1123,I1124,I1125,I1128,I1129,I1137,I1140,I1141,I1146)+I1151</f>
        <v>214750</v>
      </c>
      <c r="J1155" s="7">
        <f t="shared" si="45"/>
        <v>1</v>
      </c>
      <c r="K1155" s="71" t="str">
        <f>LEFT(C1037,1)</f>
        <v>5</v>
      </c>
    </row>
    <row r="1156" spans="1:10" ht="16.5" thickTop="1">
      <c r="A1156" s="22">
        <v>760</v>
      </c>
      <c r="B1156" s="73" t="s">
        <v>1604</v>
      </c>
      <c r="C1156" s="1"/>
      <c r="J1156" s="7">
        <v>1</v>
      </c>
    </row>
    <row r="1157" spans="1:10" ht="15">
      <c r="A1157" s="21">
        <v>765</v>
      </c>
      <c r="B1157" s="459"/>
      <c r="C1157" s="459"/>
      <c r="D1157" s="460"/>
      <c r="E1157" s="459"/>
      <c r="F1157" s="459"/>
      <c r="G1157" s="459"/>
      <c r="H1157" s="459"/>
      <c r="I1157" s="459"/>
      <c r="J1157" s="7">
        <v>1</v>
      </c>
    </row>
    <row r="1158" spans="1:11" ht="15">
      <c r="A1158" s="21">
        <v>775</v>
      </c>
      <c r="B1158" s="63"/>
      <c r="C1158" s="63"/>
      <c r="D1158" s="63"/>
      <c r="E1158" s="63"/>
      <c r="F1158" s="63"/>
      <c r="G1158" s="63"/>
      <c r="H1158" s="63"/>
      <c r="I1158" s="63"/>
      <c r="J1158" s="7">
        <v>1</v>
      </c>
      <c r="K1158" s="63"/>
    </row>
    <row r="1159" spans="1:10" ht="15">
      <c r="A1159" s="22">
        <v>780</v>
      </c>
      <c r="B1159" s="6"/>
      <c r="C1159" s="6"/>
      <c r="D1159" s="367"/>
      <c r="E1159" s="36"/>
      <c r="F1159" s="36"/>
      <c r="G1159" s="36"/>
      <c r="H1159" s="36"/>
      <c r="I1159" s="36"/>
      <c r="J1159" s="7">
        <f>(IF(OR($E1159&lt;&gt;0,$F1159&lt;&gt;0,$G1159&lt;&gt;0,$H1159&lt;&gt;0,$I1159&lt;&gt;0),$J$2,""))</f>
      </c>
    </row>
    <row r="1160" spans="1:10" ht="15">
      <c r="A1160" s="22">
        <v>785</v>
      </c>
      <c r="B1160" s="6"/>
      <c r="C1160" s="457"/>
      <c r="D1160" s="458"/>
      <c r="E1160" s="36"/>
      <c r="F1160" s="36"/>
      <c r="G1160" s="36"/>
      <c r="H1160" s="36"/>
      <c r="I1160" s="36"/>
      <c r="J1160" s="7">
        <v>1</v>
      </c>
    </row>
    <row r="1161" spans="1:10" ht="15.75">
      <c r="A1161" s="22">
        <v>790</v>
      </c>
      <c r="B1161" s="798" t="str">
        <f>$B$7</f>
        <v>ПРОГНОЗА ЗА ПЕРИОДА 2023-2026 г. НА ПОСТЪПЛЕНИЯТА ОТ МЕСТНИ ПРИХОДИ  И НА РАЗХОДИТЕ ЗА МЕСТНИ ДЕЙНОСТИ</v>
      </c>
      <c r="C1161" s="799"/>
      <c r="D1161" s="799"/>
      <c r="E1161" s="198"/>
      <c r="F1161" s="194"/>
      <c r="G1161" s="194"/>
      <c r="H1161" s="194"/>
      <c r="I1161" s="194"/>
      <c r="J1161" s="7">
        <v>1</v>
      </c>
    </row>
    <row r="1162" spans="1:10" ht="15.75">
      <c r="A1162" s="22">
        <v>795</v>
      </c>
      <c r="B1162" s="189"/>
      <c r="C1162" s="293"/>
      <c r="D1162" s="300"/>
      <c r="E1162" s="306" t="s">
        <v>373</v>
      </c>
      <c r="F1162" s="306" t="s">
        <v>719</v>
      </c>
      <c r="G1162" s="454" t="s">
        <v>858</v>
      </c>
      <c r="H1162" s="455"/>
      <c r="I1162" s="456"/>
      <c r="J1162" s="7">
        <v>1</v>
      </c>
    </row>
    <row r="1163" spans="1:10" ht="18">
      <c r="A1163" s="21">
        <v>805</v>
      </c>
      <c r="B1163" s="763">
        <f>$B$9</f>
        <v>0</v>
      </c>
      <c r="C1163" s="764"/>
      <c r="D1163" s="765"/>
      <c r="E1163" s="106">
        <f>$E$9</f>
        <v>44927</v>
      </c>
      <c r="F1163" s="187">
        <f>$F$9</f>
        <v>46387</v>
      </c>
      <c r="G1163" s="194"/>
      <c r="H1163" s="194"/>
      <c r="I1163" s="194"/>
      <c r="J1163" s="7">
        <v>1</v>
      </c>
    </row>
    <row r="1164" spans="1:10" ht="15">
      <c r="A1164" s="22">
        <v>810</v>
      </c>
      <c r="B1164" s="188" t="str">
        <f>$B$10</f>
        <v>(наименование на разпоредителя с бюджет)</v>
      </c>
      <c r="C1164" s="189"/>
      <c r="D1164" s="190"/>
      <c r="E1164" s="194"/>
      <c r="F1164" s="194"/>
      <c r="G1164" s="194"/>
      <c r="H1164" s="194"/>
      <c r="I1164" s="194"/>
      <c r="J1164" s="7">
        <v>1</v>
      </c>
    </row>
    <row r="1165" spans="1:10" ht="15">
      <c r="A1165" s="22">
        <v>815</v>
      </c>
      <c r="B1165" s="188"/>
      <c r="C1165" s="189"/>
      <c r="D1165" s="190"/>
      <c r="E1165" s="194"/>
      <c r="F1165" s="194"/>
      <c r="G1165" s="194"/>
      <c r="H1165" s="194"/>
      <c r="I1165" s="194"/>
      <c r="J1165" s="7">
        <v>1</v>
      </c>
    </row>
    <row r="1166" spans="1:10" ht="18">
      <c r="A1166" s="27">
        <v>525</v>
      </c>
      <c r="B1166" s="800" t="str">
        <f>$B$12</f>
        <v>Николаево</v>
      </c>
      <c r="C1166" s="801"/>
      <c r="D1166" s="802"/>
      <c r="E1166" s="309" t="s">
        <v>744</v>
      </c>
      <c r="F1166" s="453" t="str">
        <f>$F$12</f>
        <v>7406</v>
      </c>
      <c r="G1166" s="194"/>
      <c r="H1166" s="194"/>
      <c r="I1166" s="194"/>
      <c r="J1166" s="7">
        <v>1</v>
      </c>
    </row>
    <row r="1167" spans="1:10" ht="15.75">
      <c r="A1167" s="21">
        <v>820</v>
      </c>
      <c r="B1167" s="191" t="str">
        <f>$B$13</f>
        <v>(наименование на първостепенния разпоредител с бюджет)</v>
      </c>
      <c r="C1167" s="189"/>
      <c r="D1167" s="190"/>
      <c r="E1167" s="198"/>
      <c r="F1167" s="194"/>
      <c r="G1167" s="194"/>
      <c r="H1167" s="194"/>
      <c r="I1167" s="194"/>
      <c r="J1167" s="7">
        <v>1</v>
      </c>
    </row>
    <row r="1168" spans="1:10" ht="15.75">
      <c r="A1168" s="22">
        <v>821</v>
      </c>
      <c r="B1168" s="193"/>
      <c r="C1168" s="194"/>
      <c r="D1168" s="112"/>
      <c r="E1168" s="181"/>
      <c r="F1168" s="181"/>
      <c r="G1168" s="181"/>
      <c r="H1168" s="181"/>
      <c r="I1168" s="181"/>
      <c r="J1168" s="7">
        <v>1</v>
      </c>
    </row>
    <row r="1169" spans="1:10" ht="15.75" thickBot="1">
      <c r="A1169" s="22">
        <v>822</v>
      </c>
      <c r="B1169" s="189"/>
      <c r="C1169" s="293"/>
      <c r="D1169" s="300"/>
      <c r="E1169" s="308"/>
      <c r="F1169" s="308"/>
      <c r="G1169" s="308"/>
      <c r="H1169" s="308"/>
      <c r="I1169" s="308"/>
      <c r="J1169" s="7">
        <v>1</v>
      </c>
    </row>
    <row r="1170" spans="1:10" ht="17.25" thickBot="1">
      <c r="A1170" s="22">
        <v>823</v>
      </c>
      <c r="B1170" s="203"/>
      <c r="C1170" s="204"/>
      <c r="D1170" s="205" t="s">
        <v>607</v>
      </c>
      <c r="E1170" s="618" t="str">
        <f>$E$19</f>
        <v>Годишен отчет</v>
      </c>
      <c r="F1170" s="619" t="str">
        <f>$F$19</f>
        <v>Разчет</v>
      </c>
      <c r="G1170" s="619" t="str">
        <f>$G$19</f>
        <v>Прогноза</v>
      </c>
      <c r="H1170" s="619" t="str">
        <f>$H$19</f>
        <v>Прогноза</v>
      </c>
      <c r="I1170" s="619" t="str">
        <f>$I$19</f>
        <v>Прогноза</v>
      </c>
      <c r="J1170" s="7">
        <v>1</v>
      </c>
    </row>
    <row r="1171" spans="1:10" ht="16.5" thickBot="1">
      <c r="A1171" s="22">
        <v>825</v>
      </c>
      <c r="B1171" s="206" t="s">
        <v>46</v>
      </c>
      <c r="C1171" s="207" t="s">
        <v>375</v>
      </c>
      <c r="D1171" s="208" t="s">
        <v>608</v>
      </c>
      <c r="E1171" s="624">
        <f>$E$20</f>
        <v>2022</v>
      </c>
      <c r="F1171" s="625">
        <f>$F$20</f>
        <v>2023</v>
      </c>
      <c r="G1171" s="625">
        <f>$G$20</f>
        <v>2024</v>
      </c>
      <c r="H1171" s="625">
        <f>$H$20</f>
        <v>2025</v>
      </c>
      <c r="I1171" s="625">
        <f>$I$20</f>
        <v>2026</v>
      </c>
      <c r="J1171" s="7">
        <v>1</v>
      </c>
    </row>
    <row r="1172" spans="1:10" ht="18.75">
      <c r="A1172" s="22"/>
      <c r="B1172" s="210"/>
      <c r="C1172" s="211"/>
      <c r="D1172" s="212" t="s">
        <v>631</v>
      </c>
      <c r="E1172" s="626"/>
      <c r="F1172" s="627"/>
      <c r="G1172" s="628"/>
      <c r="H1172" s="626"/>
      <c r="I1172" s="627"/>
      <c r="J1172" s="7">
        <v>1</v>
      </c>
    </row>
    <row r="1173" spans="1:10" ht="15.75">
      <c r="A1173" s="22"/>
      <c r="B1173" s="496"/>
      <c r="C1173" s="615" t="e">
        <f>VLOOKUP(D1173,OP_LIST2,2,FALSE)</f>
        <v>#N/A</v>
      </c>
      <c r="D1173" s="502"/>
      <c r="E1173" s="486"/>
      <c r="F1173" s="487"/>
      <c r="G1173" s="488"/>
      <c r="H1173" s="486"/>
      <c r="I1173" s="487"/>
      <c r="J1173" s="7">
        <v>1</v>
      </c>
    </row>
    <row r="1174" spans="1:10" ht="15.75">
      <c r="A1174" s="22"/>
      <c r="B1174" s="499"/>
      <c r="C1174" s="715">
        <f>VLOOKUP(D1175,GROUPS2,2,FALSE)</f>
        <v>601</v>
      </c>
      <c r="D1174" s="502" t="s">
        <v>1605</v>
      </c>
      <c r="E1174" s="489"/>
      <c r="F1174" s="490"/>
      <c r="G1174" s="491"/>
      <c r="H1174" s="489"/>
      <c r="I1174" s="490"/>
      <c r="J1174" s="7">
        <v>1</v>
      </c>
    </row>
    <row r="1175" spans="1:10" ht="15.75">
      <c r="A1175" s="22"/>
      <c r="B1175" s="495"/>
      <c r="C1175" s="716">
        <f>+C1174</f>
        <v>601</v>
      </c>
      <c r="D1175" s="497" t="s">
        <v>1591</v>
      </c>
      <c r="E1175" s="489"/>
      <c r="F1175" s="490"/>
      <c r="G1175" s="491"/>
      <c r="H1175" s="489"/>
      <c r="I1175" s="490"/>
      <c r="J1175" s="7">
        <v>1</v>
      </c>
    </row>
    <row r="1176" spans="1:10" ht="15">
      <c r="A1176" s="22"/>
      <c r="B1176" s="500"/>
      <c r="C1176" s="498"/>
      <c r="D1176" s="501" t="s">
        <v>609</v>
      </c>
      <c r="E1176" s="492"/>
      <c r="F1176" s="493"/>
      <c r="G1176" s="494"/>
      <c r="H1176" s="492"/>
      <c r="I1176" s="493"/>
      <c r="J1176" s="7">
        <v>1</v>
      </c>
    </row>
    <row r="1177" spans="1:11" ht="15.75">
      <c r="A1177" s="22"/>
      <c r="B1177" s="217">
        <v>100</v>
      </c>
      <c r="C1177" s="789" t="s">
        <v>632</v>
      </c>
      <c r="D1177" s="803"/>
      <c r="E1177" s="218">
        <f>SUM(E1178:E1179)</f>
        <v>11288</v>
      </c>
      <c r="F1177" s="219">
        <f>SUM(F1178:F1179)</f>
        <v>15000</v>
      </c>
      <c r="G1177" s="220">
        <f>SUM(G1178:G1179)</f>
        <v>15000</v>
      </c>
      <c r="H1177" s="218">
        <f>SUM(H1178:H1179)</f>
        <v>15000</v>
      </c>
      <c r="I1177" s="219">
        <f>SUM(I1178:I1179)</f>
        <v>15000</v>
      </c>
      <c r="J1177" s="7">
        <f aca="true" t="shared" si="46" ref="J1177:J1240">(IF(OR($E1177&lt;&gt;0,$F1177&lt;&gt;0,$G1177&lt;&gt;0,$H1177&lt;&gt;0,$I1177&lt;&gt;0),$J$2,""))</f>
        <v>1</v>
      </c>
      <c r="K1177" s="12"/>
    </row>
    <row r="1178" spans="1:11" ht="15.75">
      <c r="A1178" s="22"/>
      <c r="B1178" s="222"/>
      <c r="C1178" s="223">
        <v>101</v>
      </c>
      <c r="D1178" s="224" t="s">
        <v>633</v>
      </c>
      <c r="E1178" s="128">
        <v>11288</v>
      </c>
      <c r="F1178" s="129">
        <v>15000</v>
      </c>
      <c r="G1178" s="129">
        <v>15000</v>
      </c>
      <c r="H1178" s="129">
        <v>15000</v>
      </c>
      <c r="I1178" s="129">
        <v>15000</v>
      </c>
      <c r="J1178" s="7">
        <f t="shared" si="46"/>
        <v>1</v>
      </c>
      <c r="K1178" s="12"/>
    </row>
    <row r="1179" spans="1:11" ht="15.75">
      <c r="A1179" s="10"/>
      <c r="B1179" s="222"/>
      <c r="C1179" s="225">
        <v>102</v>
      </c>
      <c r="D1179" s="226" t="s">
        <v>634</v>
      </c>
      <c r="E1179" s="145"/>
      <c r="F1179" s="146"/>
      <c r="G1179" s="467"/>
      <c r="H1179" s="145"/>
      <c r="I1179" s="146"/>
      <c r="J1179" s="7">
        <f t="shared" si="46"/>
      </c>
      <c r="K1179" s="12"/>
    </row>
    <row r="1180" spans="1:11" ht="15.75">
      <c r="A1180" s="10"/>
      <c r="B1180" s="217">
        <v>200</v>
      </c>
      <c r="C1180" s="787" t="s">
        <v>635</v>
      </c>
      <c r="D1180" s="804"/>
      <c r="E1180" s="218">
        <f>SUM(E1181:E1185)</f>
        <v>648</v>
      </c>
      <c r="F1180" s="219">
        <f>SUM(F1181:F1185)</f>
        <v>710</v>
      </c>
      <c r="G1180" s="220">
        <f>SUM(G1181:G1185)</f>
        <v>710</v>
      </c>
      <c r="H1180" s="218">
        <f>SUM(H1181:H1185)</f>
        <v>710</v>
      </c>
      <c r="I1180" s="219">
        <f>SUM(I1181:I1185)</f>
        <v>710</v>
      </c>
      <c r="J1180" s="7">
        <f t="shared" si="46"/>
        <v>1</v>
      </c>
      <c r="K1180" s="12"/>
    </row>
    <row r="1181" spans="1:11" ht="15.75">
      <c r="A1181" s="10"/>
      <c r="B1181" s="227"/>
      <c r="C1181" s="223">
        <v>201</v>
      </c>
      <c r="D1181" s="224" t="s">
        <v>636</v>
      </c>
      <c r="E1181" s="128"/>
      <c r="F1181" s="129"/>
      <c r="G1181" s="461"/>
      <c r="H1181" s="128"/>
      <c r="I1181" s="129"/>
      <c r="J1181" s="7">
        <f t="shared" si="46"/>
      </c>
      <c r="K1181" s="12"/>
    </row>
    <row r="1182" spans="1:11" ht="15.75">
      <c r="A1182" s="10"/>
      <c r="B1182" s="228"/>
      <c r="C1182" s="229">
        <v>202</v>
      </c>
      <c r="D1182" s="230" t="s">
        <v>637</v>
      </c>
      <c r="E1182" s="134"/>
      <c r="F1182" s="135"/>
      <c r="G1182" s="466"/>
      <c r="H1182" s="134"/>
      <c r="I1182" s="135"/>
      <c r="J1182" s="7">
        <f t="shared" si="46"/>
      </c>
      <c r="K1182" s="12"/>
    </row>
    <row r="1183" spans="1:11" ht="31.5">
      <c r="A1183" s="10"/>
      <c r="B1183" s="231"/>
      <c r="C1183" s="229">
        <v>205</v>
      </c>
      <c r="D1183" s="230" t="s">
        <v>495</v>
      </c>
      <c r="E1183" s="134">
        <v>348</v>
      </c>
      <c r="F1183" s="135">
        <v>710</v>
      </c>
      <c r="G1183" s="135">
        <v>710</v>
      </c>
      <c r="H1183" s="135">
        <v>710</v>
      </c>
      <c r="I1183" s="135">
        <v>710</v>
      </c>
      <c r="J1183" s="7">
        <f t="shared" si="46"/>
        <v>1</v>
      </c>
      <c r="K1183" s="12"/>
    </row>
    <row r="1184" spans="1:11" ht="15.75">
      <c r="A1184" s="10"/>
      <c r="B1184" s="231"/>
      <c r="C1184" s="229">
        <v>208</v>
      </c>
      <c r="D1184" s="232" t="s">
        <v>496</v>
      </c>
      <c r="E1184" s="134"/>
      <c r="F1184" s="135"/>
      <c r="G1184" s="466"/>
      <c r="H1184" s="134"/>
      <c r="I1184" s="135"/>
      <c r="J1184" s="7">
        <f t="shared" si="46"/>
      </c>
      <c r="K1184" s="12"/>
    </row>
    <row r="1185" spans="1:11" ht="15.75">
      <c r="A1185" s="10"/>
      <c r="B1185" s="227"/>
      <c r="C1185" s="225">
        <v>209</v>
      </c>
      <c r="D1185" s="233" t="s">
        <v>497</v>
      </c>
      <c r="E1185" s="145">
        <v>300</v>
      </c>
      <c r="F1185" s="146">
        <v>0</v>
      </c>
      <c r="G1185" s="467"/>
      <c r="H1185" s="145"/>
      <c r="I1185" s="146"/>
      <c r="J1185" s="7">
        <f t="shared" si="46"/>
        <v>1</v>
      </c>
      <c r="K1185" s="12"/>
    </row>
    <row r="1186" spans="1:11" ht="15.75">
      <c r="A1186" s="10"/>
      <c r="B1186" s="217">
        <v>500</v>
      </c>
      <c r="C1186" s="788" t="s">
        <v>154</v>
      </c>
      <c r="D1186" s="805"/>
      <c r="E1186" s="218">
        <f>SUM(E1187:E1193)</f>
        <v>2294</v>
      </c>
      <c r="F1186" s="219">
        <f>SUM(F1187:F1193)</f>
        <v>4500</v>
      </c>
      <c r="G1186" s="220">
        <f>SUM(G1187:G1193)</f>
        <v>4500</v>
      </c>
      <c r="H1186" s="218">
        <f>SUM(H1187:H1193)</f>
        <v>4500</v>
      </c>
      <c r="I1186" s="219">
        <f>SUM(I1187:I1193)</f>
        <v>4500</v>
      </c>
      <c r="J1186" s="7">
        <f t="shared" si="46"/>
        <v>1</v>
      </c>
      <c r="K1186" s="12"/>
    </row>
    <row r="1187" spans="1:11" ht="31.5">
      <c r="A1187" s="10"/>
      <c r="B1187" s="227"/>
      <c r="C1187" s="234">
        <v>551</v>
      </c>
      <c r="D1187" s="235" t="s">
        <v>155</v>
      </c>
      <c r="E1187" s="128">
        <v>1387</v>
      </c>
      <c r="F1187" s="9">
        <v>2000</v>
      </c>
      <c r="G1187" s="9">
        <v>2000</v>
      </c>
      <c r="H1187" s="9">
        <v>2000</v>
      </c>
      <c r="I1187" s="9">
        <v>2000</v>
      </c>
      <c r="J1187" s="7" t="e">
        <f>(IF(OR($E1187&lt;&gt;0,$G1187&lt;&gt;0,#REF!&lt;&gt;0,$H1187&lt;&gt;0,$I1187&lt;&gt;0),$J$2,""))</f>
        <v>#REF!</v>
      </c>
      <c r="K1187" s="12"/>
    </row>
    <row r="1188" spans="1:11" ht="15.75">
      <c r="A1188" s="10"/>
      <c r="B1188" s="227"/>
      <c r="C1188" s="236">
        <v>552</v>
      </c>
      <c r="D1188" s="237" t="s">
        <v>762</v>
      </c>
      <c r="E1188" s="134"/>
      <c r="F1188" s="135"/>
      <c r="G1188" s="466"/>
      <c r="H1188" s="134"/>
      <c r="I1188" s="135"/>
      <c r="J1188" s="7">
        <f t="shared" si="46"/>
      </c>
      <c r="K1188" s="12"/>
    </row>
    <row r="1189" spans="1:11" ht="15.75">
      <c r="A1189" s="10"/>
      <c r="B1189" s="238"/>
      <c r="C1189" s="236">
        <v>558</v>
      </c>
      <c r="D1189" s="239" t="s">
        <v>726</v>
      </c>
      <c r="E1189" s="350">
        <v>0</v>
      </c>
      <c r="F1189" s="351">
        <v>0</v>
      </c>
      <c r="G1189" s="136">
        <v>0</v>
      </c>
      <c r="H1189" s="350">
        <v>0</v>
      </c>
      <c r="I1189" s="351">
        <v>0</v>
      </c>
      <c r="J1189" s="7">
        <f t="shared" si="46"/>
      </c>
      <c r="K1189" s="12"/>
    </row>
    <row r="1190" spans="1:11" ht="15.75">
      <c r="A1190" s="10"/>
      <c r="B1190" s="238"/>
      <c r="C1190" s="236">
        <v>560</v>
      </c>
      <c r="D1190" s="239" t="s">
        <v>156</v>
      </c>
      <c r="E1190" s="134">
        <v>573</v>
      </c>
      <c r="F1190" s="135">
        <v>1000</v>
      </c>
      <c r="G1190" s="135">
        <v>1000</v>
      </c>
      <c r="H1190" s="135">
        <v>1000</v>
      </c>
      <c r="I1190" s="135">
        <v>1000</v>
      </c>
      <c r="J1190" s="7">
        <f t="shared" si="46"/>
        <v>1</v>
      </c>
      <c r="K1190" s="12"/>
    </row>
    <row r="1191" spans="1:11" ht="15.75">
      <c r="A1191" s="10"/>
      <c r="B1191" s="238"/>
      <c r="C1191" s="236">
        <v>580</v>
      </c>
      <c r="D1191" s="237" t="s">
        <v>157</v>
      </c>
      <c r="E1191" s="134">
        <v>334</v>
      </c>
      <c r="F1191" s="135">
        <v>1500</v>
      </c>
      <c r="G1191" s="135">
        <v>1500</v>
      </c>
      <c r="H1191" s="135">
        <v>1500</v>
      </c>
      <c r="I1191" s="135">
        <v>1500</v>
      </c>
      <c r="J1191" s="7">
        <f t="shared" si="46"/>
        <v>1</v>
      </c>
      <c r="K1191" s="12"/>
    </row>
    <row r="1192" spans="1:11" ht="30">
      <c r="A1192" s="10"/>
      <c r="B1192" s="227"/>
      <c r="C1192" s="236">
        <v>588</v>
      </c>
      <c r="D1192" s="237" t="s">
        <v>728</v>
      </c>
      <c r="E1192" s="350">
        <v>0</v>
      </c>
      <c r="F1192" s="351">
        <v>0</v>
      </c>
      <c r="G1192" s="136">
        <v>0</v>
      </c>
      <c r="H1192" s="350">
        <v>0</v>
      </c>
      <c r="I1192" s="351">
        <v>0</v>
      </c>
      <c r="J1192" s="7">
        <f t="shared" si="46"/>
      </c>
      <c r="K1192" s="12"/>
    </row>
    <row r="1193" spans="1:11" ht="31.5">
      <c r="A1193" s="10"/>
      <c r="B1193" s="227"/>
      <c r="C1193" s="240">
        <v>590</v>
      </c>
      <c r="D1193" s="241" t="s">
        <v>158</v>
      </c>
      <c r="E1193" s="145"/>
      <c r="F1193" s="146"/>
      <c r="G1193" s="467"/>
      <c r="H1193" s="145"/>
      <c r="I1193" s="146"/>
      <c r="J1193" s="7">
        <f t="shared" si="46"/>
      </c>
      <c r="K1193" s="12"/>
    </row>
    <row r="1194" spans="1:11" ht="15.75">
      <c r="A1194" s="21">
        <v>5</v>
      </c>
      <c r="B1194" s="217">
        <v>800</v>
      </c>
      <c r="C1194" s="786" t="s">
        <v>159</v>
      </c>
      <c r="D1194" s="806"/>
      <c r="E1194" s="468"/>
      <c r="F1194" s="469"/>
      <c r="G1194" s="470"/>
      <c r="H1194" s="468"/>
      <c r="I1194" s="469"/>
      <c r="J1194" s="7">
        <f t="shared" si="46"/>
      </c>
      <c r="K1194" s="12"/>
    </row>
    <row r="1195" spans="1:11" ht="15.75">
      <c r="A1195" s="22">
        <v>10</v>
      </c>
      <c r="B1195" s="217">
        <v>1000</v>
      </c>
      <c r="C1195" s="787" t="s">
        <v>160</v>
      </c>
      <c r="D1195" s="804"/>
      <c r="E1195" s="218">
        <f>SUM(E1196:E1212)</f>
        <v>215420</v>
      </c>
      <c r="F1195" s="219">
        <f>SUM(F1196:F1212)</f>
        <v>140100</v>
      </c>
      <c r="G1195" s="220">
        <f>SUM(G1196:G1212)</f>
        <v>140100</v>
      </c>
      <c r="H1195" s="218">
        <f>SUM(H1196:H1212)</f>
        <v>140100</v>
      </c>
      <c r="I1195" s="219">
        <f>SUM(I1196:I1212)</f>
        <v>140100</v>
      </c>
      <c r="J1195" s="7">
        <f t="shared" si="46"/>
        <v>1</v>
      </c>
      <c r="K1195" s="12"/>
    </row>
    <row r="1196" spans="1:11" ht="15.75">
      <c r="A1196" s="22">
        <v>15</v>
      </c>
      <c r="B1196" s="228"/>
      <c r="C1196" s="223">
        <v>1011</v>
      </c>
      <c r="D1196" s="242" t="s">
        <v>161</v>
      </c>
      <c r="E1196" s="128"/>
      <c r="F1196" s="129"/>
      <c r="G1196" s="461"/>
      <c r="H1196" s="128"/>
      <c r="I1196" s="129"/>
      <c r="J1196" s="7">
        <f t="shared" si="46"/>
      </c>
      <c r="K1196" s="12"/>
    </row>
    <row r="1197" spans="1:11" ht="15.75">
      <c r="A1197" s="21">
        <v>35</v>
      </c>
      <c r="B1197" s="228"/>
      <c r="C1197" s="229">
        <v>1012</v>
      </c>
      <c r="D1197" s="230" t="s">
        <v>162</v>
      </c>
      <c r="E1197" s="134"/>
      <c r="F1197" s="135"/>
      <c r="G1197" s="466"/>
      <c r="H1197" s="134"/>
      <c r="I1197" s="135"/>
      <c r="J1197" s="7">
        <f t="shared" si="46"/>
      </c>
      <c r="K1197" s="12"/>
    </row>
    <row r="1198" spans="1:11" ht="15.75">
      <c r="A1198" s="22">
        <v>40</v>
      </c>
      <c r="B1198" s="228"/>
      <c r="C1198" s="229">
        <v>1013</v>
      </c>
      <c r="D1198" s="230" t="s">
        <v>163</v>
      </c>
      <c r="E1198" s="134">
        <v>400</v>
      </c>
      <c r="F1198" s="135"/>
      <c r="G1198" s="466"/>
      <c r="H1198" s="134"/>
      <c r="I1198" s="135"/>
      <c r="J1198" s="7">
        <f t="shared" si="46"/>
        <v>1</v>
      </c>
      <c r="K1198" s="12"/>
    </row>
    <row r="1199" spans="1:11" ht="15.75">
      <c r="A1199" s="22">
        <v>45</v>
      </c>
      <c r="B1199" s="228"/>
      <c r="C1199" s="229">
        <v>1014</v>
      </c>
      <c r="D1199" s="230" t="s">
        <v>164</v>
      </c>
      <c r="E1199" s="134"/>
      <c r="F1199" s="135"/>
      <c r="G1199" s="466"/>
      <c r="H1199" s="134"/>
      <c r="I1199" s="135"/>
      <c r="J1199" s="7">
        <f t="shared" si="46"/>
      </c>
      <c r="K1199" s="12"/>
    </row>
    <row r="1200" spans="1:11" ht="15.75">
      <c r="A1200" s="22">
        <v>50</v>
      </c>
      <c r="B1200" s="228"/>
      <c r="C1200" s="229">
        <v>1015</v>
      </c>
      <c r="D1200" s="230" t="s">
        <v>165</v>
      </c>
      <c r="E1200" s="134">
        <v>22636</v>
      </c>
      <c r="F1200" s="135">
        <v>28000</v>
      </c>
      <c r="G1200" s="135">
        <v>28000</v>
      </c>
      <c r="H1200" s="135">
        <v>28000</v>
      </c>
      <c r="I1200" s="135">
        <v>28000</v>
      </c>
      <c r="J1200" s="7">
        <f t="shared" si="46"/>
        <v>1</v>
      </c>
      <c r="K1200" s="12"/>
    </row>
    <row r="1201" spans="1:11" ht="15.75">
      <c r="A1201" s="22">
        <v>55</v>
      </c>
      <c r="B1201" s="228"/>
      <c r="C1201" s="243">
        <v>1016</v>
      </c>
      <c r="D1201" s="244" t="s">
        <v>166</v>
      </c>
      <c r="E1201" s="140">
        <v>48718</v>
      </c>
      <c r="F1201" s="141">
        <v>60000</v>
      </c>
      <c r="G1201" s="141">
        <v>60000</v>
      </c>
      <c r="H1201" s="141">
        <v>60000</v>
      </c>
      <c r="I1201" s="141">
        <v>60000</v>
      </c>
      <c r="J1201" s="7">
        <f t="shared" si="46"/>
        <v>1</v>
      </c>
      <c r="K1201" s="12"/>
    </row>
    <row r="1202" spans="1:11" ht="15.75">
      <c r="A1202" s="22">
        <v>60</v>
      </c>
      <c r="B1202" s="222"/>
      <c r="C1202" s="245">
        <v>1020</v>
      </c>
      <c r="D1202" s="246" t="s">
        <v>167</v>
      </c>
      <c r="E1202" s="329">
        <v>23610</v>
      </c>
      <c r="F1202" s="330">
        <v>35000</v>
      </c>
      <c r="G1202" s="330">
        <v>35000</v>
      </c>
      <c r="H1202" s="330">
        <v>35000</v>
      </c>
      <c r="I1202" s="330">
        <v>35000</v>
      </c>
      <c r="J1202" s="7">
        <f t="shared" si="46"/>
        <v>1</v>
      </c>
      <c r="K1202" s="12"/>
    </row>
    <row r="1203" spans="1:11" ht="15.75">
      <c r="A1203" s="21">
        <v>65</v>
      </c>
      <c r="B1203" s="228"/>
      <c r="C1203" s="247">
        <v>1030</v>
      </c>
      <c r="D1203" s="248" t="s">
        <v>168</v>
      </c>
      <c r="E1203" s="325">
        <v>106800</v>
      </c>
      <c r="F1203" s="326"/>
      <c r="G1203" s="471"/>
      <c r="H1203" s="325"/>
      <c r="I1203" s="326"/>
      <c r="J1203" s="7">
        <f t="shared" si="46"/>
        <v>1</v>
      </c>
      <c r="K1203" s="12"/>
    </row>
    <row r="1204" spans="1:11" ht="15.75">
      <c r="A1204" s="22">
        <v>70</v>
      </c>
      <c r="B1204" s="228"/>
      <c r="C1204" s="245">
        <v>1051</v>
      </c>
      <c r="D1204" s="250" t="s">
        <v>169</v>
      </c>
      <c r="E1204" s="329">
        <v>30</v>
      </c>
      <c r="F1204" s="330">
        <v>100</v>
      </c>
      <c r="G1204" s="330">
        <v>100</v>
      </c>
      <c r="H1204" s="330">
        <v>100</v>
      </c>
      <c r="I1204" s="330">
        <v>100</v>
      </c>
      <c r="J1204" s="7">
        <f t="shared" si="46"/>
        <v>1</v>
      </c>
      <c r="K1204" s="12"/>
    </row>
    <row r="1205" spans="1:11" ht="15.75">
      <c r="A1205" s="22">
        <v>75</v>
      </c>
      <c r="B1205" s="228"/>
      <c r="C1205" s="229">
        <v>1052</v>
      </c>
      <c r="D1205" s="230" t="s">
        <v>170</v>
      </c>
      <c r="E1205" s="134"/>
      <c r="F1205" s="135"/>
      <c r="G1205" s="466"/>
      <c r="H1205" s="134"/>
      <c r="I1205" s="135"/>
      <c r="J1205" s="7">
        <f t="shared" si="46"/>
      </c>
      <c r="K1205" s="12"/>
    </row>
    <row r="1206" spans="1:11" ht="15.75">
      <c r="A1206" s="22">
        <v>80</v>
      </c>
      <c r="B1206" s="228"/>
      <c r="C1206" s="247">
        <v>1053</v>
      </c>
      <c r="D1206" s="248" t="s">
        <v>729</v>
      </c>
      <c r="E1206" s="325"/>
      <c r="F1206" s="326"/>
      <c r="G1206" s="471"/>
      <c r="H1206" s="325"/>
      <c r="I1206" s="326"/>
      <c r="J1206" s="7">
        <f t="shared" si="46"/>
      </c>
      <c r="K1206" s="12"/>
    </row>
    <row r="1207" spans="1:11" ht="15.75">
      <c r="A1207" s="22">
        <v>80</v>
      </c>
      <c r="B1207" s="228"/>
      <c r="C1207" s="245">
        <v>1062</v>
      </c>
      <c r="D1207" s="246" t="s">
        <v>171</v>
      </c>
      <c r="E1207" s="329">
        <v>13226</v>
      </c>
      <c r="F1207" s="330">
        <v>17000</v>
      </c>
      <c r="G1207" s="330">
        <v>17000</v>
      </c>
      <c r="H1207" s="330">
        <v>17000</v>
      </c>
      <c r="I1207" s="330">
        <v>17000</v>
      </c>
      <c r="J1207" s="7">
        <f t="shared" si="46"/>
        <v>1</v>
      </c>
      <c r="K1207" s="12"/>
    </row>
    <row r="1208" spans="1:11" ht="15.75">
      <c r="A1208" s="22">
        <v>85</v>
      </c>
      <c r="B1208" s="228"/>
      <c r="C1208" s="247">
        <v>1063</v>
      </c>
      <c r="D1208" s="251" t="s">
        <v>688</v>
      </c>
      <c r="E1208" s="325"/>
      <c r="F1208" s="326"/>
      <c r="G1208" s="471"/>
      <c r="H1208" s="325"/>
      <c r="I1208" s="326"/>
      <c r="J1208" s="7">
        <f t="shared" si="46"/>
      </c>
      <c r="K1208" s="12"/>
    </row>
    <row r="1209" spans="1:11" ht="15.75">
      <c r="A1209" s="22">
        <v>90</v>
      </c>
      <c r="B1209" s="228"/>
      <c r="C1209" s="252">
        <v>1069</v>
      </c>
      <c r="D1209" s="253" t="s">
        <v>172</v>
      </c>
      <c r="E1209" s="395"/>
      <c r="F1209" s="396"/>
      <c r="G1209" s="473"/>
      <c r="H1209" s="395"/>
      <c r="I1209" s="396"/>
      <c r="J1209" s="7">
        <f t="shared" si="46"/>
      </c>
      <c r="K1209" s="12"/>
    </row>
    <row r="1210" spans="1:11" ht="15.75">
      <c r="A1210" s="22">
        <v>90</v>
      </c>
      <c r="B1210" s="222"/>
      <c r="C1210" s="245">
        <v>1091</v>
      </c>
      <c r="D1210" s="250" t="s">
        <v>763</v>
      </c>
      <c r="E1210" s="329"/>
      <c r="F1210" s="330"/>
      <c r="G1210" s="474"/>
      <c r="H1210" s="329"/>
      <c r="I1210" s="330"/>
      <c r="J1210" s="7">
        <f t="shared" si="46"/>
      </c>
      <c r="K1210" s="12"/>
    </row>
    <row r="1211" spans="1:11" ht="15.75">
      <c r="A1211" s="21">
        <v>115</v>
      </c>
      <c r="B1211" s="228"/>
      <c r="C1211" s="229">
        <v>1092</v>
      </c>
      <c r="D1211" s="230" t="s">
        <v>264</v>
      </c>
      <c r="E1211" s="134"/>
      <c r="F1211" s="135"/>
      <c r="G1211" s="466"/>
      <c r="H1211" s="134"/>
      <c r="I1211" s="135"/>
      <c r="J1211" s="7">
        <f t="shared" si="46"/>
      </c>
      <c r="K1211" s="12"/>
    </row>
    <row r="1212" spans="1:11" ht="15.75">
      <c r="A1212" s="21">
        <v>125</v>
      </c>
      <c r="B1212" s="228"/>
      <c r="C1212" s="225">
        <v>1098</v>
      </c>
      <c r="D1212" s="254" t="s">
        <v>173</v>
      </c>
      <c r="E1212" s="145"/>
      <c r="F1212" s="146"/>
      <c r="G1212" s="467"/>
      <c r="H1212" s="145"/>
      <c r="I1212" s="146"/>
      <c r="J1212" s="7">
        <f t="shared" si="46"/>
      </c>
      <c r="K1212" s="12"/>
    </row>
    <row r="1213" spans="1:11" ht="15.75">
      <c r="A1213" s="22">
        <v>130</v>
      </c>
      <c r="B1213" s="217">
        <v>1900</v>
      </c>
      <c r="C1213" s="784" t="s">
        <v>231</v>
      </c>
      <c r="D1213" s="807"/>
      <c r="E1213" s="218">
        <f>SUM(E1214:E1216)</f>
        <v>95</v>
      </c>
      <c r="F1213" s="219">
        <f>SUM(F1214:F1216)</f>
        <v>200</v>
      </c>
      <c r="G1213" s="220">
        <f>SUM(G1214:G1216)</f>
        <v>200</v>
      </c>
      <c r="H1213" s="218">
        <f>SUM(H1214:H1216)</f>
        <v>200</v>
      </c>
      <c r="I1213" s="219">
        <f>SUM(I1214:I1216)</f>
        <v>200</v>
      </c>
      <c r="J1213" s="7">
        <f t="shared" si="46"/>
        <v>1</v>
      </c>
      <c r="K1213" s="12"/>
    </row>
    <row r="1214" spans="1:11" ht="31.5">
      <c r="A1214" s="22">
        <v>135</v>
      </c>
      <c r="B1214" s="228"/>
      <c r="C1214" s="223">
        <v>1901</v>
      </c>
      <c r="D1214" s="255" t="s">
        <v>764</v>
      </c>
      <c r="E1214" s="128"/>
      <c r="F1214" s="129"/>
      <c r="G1214" s="461"/>
      <c r="H1214" s="128"/>
      <c r="I1214" s="129"/>
      <c r="J1214" s="7">
        <f t="shared" si="46"/>
      </c>
      <c r="K1214" s="12"/>
    </row>
    <row r="1215" spans="1:11" ht="31.5">
      <c r="A1215" s="22">
        <v>140</v>
      </c>
      <c r="B1215" s="256"/>
      <c r="C1215" s="229">
        <v>1981</v>
      </c>
      <c r="D1215" s="257" t="s">
        <v>765</v>
      </c>
      <c r="E1215" s="134">
        <v>95</v>
      </c>
      <c r="F1215" s="135">
        <v>200</v>
      </c>
      <c r="G1215" s="135">
        <v>200</v>
      </c>
      <c r="H1215" s="135">
        <v>200</v>
      </c>
      <c r="I1215" s="135">
        <v>200</v>
      </c>
      <c r="J1215" s="7">
        <f t="shared" si="46"/>
        <v>1</v>
      </c>
      <c r="K1215" s="12"/>
    </row>
    <row r="1216" spans="1:11" ht="31.5">
      <c r="A1216" s="22">
        <v>145</v>
      </c>
      <c r="B1216" s="228"/>
      <c r="C1216" s="225">
        <v>1991</v>
      </c>
      <c r="D1216" s="258" t="s">
        <v>766</v>
      </c>
      <c r="E1216" s="145"/>
      <c r="F1216" s="146"/>
      <c r="G1216" s="467"/>
      <c r="H1216" s="145"/>
      <c r="I1216" s="146"/>
      <c r="J1216" s="7">
        <f t="shared" si="46"/>
      </c>
      <c r="K1216" s="12"/>
    </row>
    <row r="1217" spans="1:11" ht="15.75">
      <c r="A1217" s="22">
        <v>150</v>
      </c>
      <c r="B1217" s="217">
        <v>2100</v>
      </c>
      <c r="C1217" s="784" t="s">
        <v>612</v>
      </c>
      <c r="D1217" s="807"/>
      <c r="E1217" s="218">
        <f>SUM(E1218:E1222)</f>
        <v>0</v>
      </c>
      <c r="F1217" s="219">
        <f>SUM(F1218:F1222)</f>
        <v>0</v>
      </c>
      <c r="G1217" s="220">
        <f>SUM(G1218:G1222)</f>
        <v>0</v>
      </c>
      <c r="H1217" s="218">
        <f>SUM(H1218:H1222)</f>
        <v>0</v>
      </c>
      <c r="I1217" s="219">
        <f>SUM(I1218:I1222)</f>
        <v>0</v>
      </c>
      <c r="J1217" s="7">
        <f t="shared" si="46"/>
      </c>
      <c r="K1217" s="12"/>
    </row>
    <row r="1218" spans="1:11" ht="15.75">
      <c r="A1218" s="22">
        <v>155</v>
      </c>
      <c r="B1218" s="228"/>
      <c r="C1218" s="223">
        <v>2110</v>
      </c>
      <c r="D1218" s="259" t="s">
        <v>174</v>
      </c>
      <c r="E1218" s="128"/>
      <c r="F1218" s="129"/>
      <c r="G1218" s="461"/>
      <c r="H1218" s="128"/>
      <c r="I1218" s="129"/>
      <c r="J1218" s="7">
        <f t="shared" si="46"/>
      </c>
      <c r="K1218" s="12"/>
    </row>
    <row r="1219" spans="1:11" ht="15.75">
      <c r="A1219" s="22">
        <v>160</v>
      </c>
      <c r="B1219" s="256"/>
      <c r="C1219" s="229">
        <v>2120</v>
      </c>
      <c r="D1219" s="232" t="s">
        <v>175</v>
      </c>
      <c r="E1219" s="134"/>
      <c r="F1219" s="135"/>
      <c r="G1219" s="466"/>
      <c r="H1219" s="134"/>
      <c r="I1219" s="135"/>
      <c r="J1219" s="7">
        <f t="shared" si="46"/>
      </c>
      <c r="K1219" s="12"/>
    </row>
    <row r="1220" spans="1:11" ht="15.75">
      <c r="A1220" s="22">
        <v>165</v>
      </c>
      <c r="B1220" s="256"/>
      <c r="C1220" s="229">
        <v>2125</v>
      </c>
      <c r="D1220" s="232" t="s">
        <v>176</v>
      </c>
      <c r="E1220" s="350">
        <v>0</v>
      </c>
      <c r="F1220" s="351">
        <v>0</v>
      </c>
      <c r="G1220" s="136">
        <v>0</v>
      </c>
      <c r="H1220" s="350">
        <v>0</v>
      </c>
      <c r="I1220" s="351">
        <v>0</v>
      </c>
      <c r="J1220" s="7">
        <f t="shared" si="46"/>
      </c>
      <c r="K1220" s="12"/>
    </row>
    <row r="1221" spans="1:11" ht="15.75">
      <c r="A1221" s="22">
        <v>175</v>
      </c>
      <c r="B1221" s="227"/>
      <c r="C1221" s="229">
        <v>2140</v>
      </c>
      <c r="D1221" s="232" t="s">
        <v>177</v>
      </c>
      <c r="E1221" s="350">
        <v>0</v>
      </c>
      <c r="F1221" s="351">
        <v>0</v>
      </c>
      <c r="G1221" s="136">
        <v>0</v>
      </c>
      <c r="H1221" s="350">
        <v>0</v>
      </c>
      <c r="I1221" s="351">
        <v>0</v>
      </c>
      <c r="J1221" s="7">
        <f t="shared" si="46"/>
      </c>
      <c r="K1221" s="12"/>
    </row>
    <row r="1222" spans="1:11" ht="15.75">
      <c r="A1222" s="22">
        <v>180</v>
      </c>
      <c r="B1222" s="228"/>
      <c r="C1222" s="225">
        <v>2190</v>
      </c>
      <c r="D1222" s="260" t="s">
        <v>178</v>
      </c>
      <c r="E1222" s="145"/>
      <c r="F1222" s="146"/>
      <c r="G1222" s="467"/>
      <c r="H1222" s="145"/>
      <c r="I1222" s="146"/>
      <c r="J1222" s="7">
        <f t="shared" si="46"/>
      </c>
      <c r="K1222" s="12"/>
    </row>
    <row r="1223" spans="1:11" ht="15.75">
      <c r="A1223" s="22">
        <v>185</v>
      </c>
      <c r="B1223" s="217">
        <v>2200</v>
      </c>
      <c r="C1223" s="784" t="s">
        <v>179</v>
      </c>
      <c r="D1223" s="807"/>
      <c r="E1223" s="218">
        <f>SUM(E1224:E1225)</f>
        <v>0</v>
      </c>
      <c r="F1223" s="219">
        <f>SUM(F1224:F1225)</f>
        <v>0</v>
      </c>
      <c r="G1223" s="220">
        <f>SUM(G1224:G1225)</f>
        <v>0</v>
      </c>
      <c r="H1223" s="218">
        <f>SUM(H1224:H1225)</f>
        <v>0</v>
      </c>
      <c r="I1223" s="219">
        <f>SUM(I1224:I1225)</f>
        <v>0</v>
      </c>
      <c r="J1223" s="7">
        <f t="shared" si="46"/>
      </c>
      <c r="K1223" s="12"/>
    </row>
    <row r="1224" spans="1:11" ht="15.75">
      <c r="A1224" s="22">
        <v>190</v>
      </c>
      <c r="B1224" s="228"/>
      <c r="C1224" s="223">
        <v>2221</v>
      </c>
      <c r="D1224" s="224" t="s">
        <v>265</v>
      </c>
      <c r="E1224" s="128"/>
      <c r="F1224" s="129"/>
      <c r="G1224" s="461"/>
      <c r="H1224" s="128"/>
      <c r="I1224" s="129"/>
      <c r="J1224" s="7">
        <f t="shared" si="46"/>
      </c>
      <c r="K1224" s="12"/>
    </row>
    <row r="1225" spans="1:11" ht="15.75">
      <c r="A1225" s="22">
        <v>200</v>
      </c>
      <c r="B1225" s="228"/>
      <c r="C1225" s="225">
        <v>2224</v>
      </c>
      <c r="D1225" s="226" t="s">
        <v>180</v>
      </c>
      <c r="E1225" s="145"/>
      <c r="F1225" s="146"/>
      <c r="G1225" s="467"/>
      <c r="H1225" s="145"/>
      <c r="I1225" s="146"/>
      <c r="J1225" s="7">
        <f t="shared" si="46"/>
      </c>
      <c r="K1225" s="12"/>
    </row>
    <row r="1226" spans="1:11" ht="15.75">
      <c r="A1226" s="22">
        <v>200</v>
      </c>
      <c r="B1226" s="217">
        <v>2500</v>
      </c>
      <c r="C1226" s="784" t="s">
        <v>181</v>
      </c>
      <c r="D1226" s="807"/>
      <c r="E1226" s="468"/>
      <c r="F1226" s="469"/>
      <c r="G1226" s="470"/>
      <c r="H1226" s="468"/>
      <c r="I1226" s="469"/>
      <c r="J1226" s="7">
        <f t="shared" si="46"/>
      </c>
      <c r="K1226" s="12"/>
    </row>
    <row r="1227" spans="1:11" ht="15.75">
      <c r="A1227" s="22">
        <v>205</v>
      </c>
      <c r="B1227" s="217">
        <v>2600</v>
      </c>
      <c r="C1227" s="785" t="s">
        <v>182</v>
      </c>
      <c r="D1227" s="808"/>
      <c r="E1227" s="468"/>
      <c r="F1227" s="469"/>
      <c r="G1227" s="470"/>
      <c r="H1227" s="468"/>
      <c r="I1227" s="469"/>
      <c r="J1227" s="7">
        <f t="shared" si="46"/>
      </c>
      <c r="K1227" s="12"/>
    </row>
    <row r="1228" spans="1:11" ht="15.75">
      <c r="A1228" s="22">
        <v>210</v>
      </c>
      <c r="B1228" s="217">
        <v>2700</v>
      </c>
      <c r="C1228" s="785" t="s">
        <v>183</v>
      </c>
      <c r="D1228" s="808"/>
      <c r="E1228" s="468"/>
      <c r="F1228" s="469"/>
      <c r="G1228" s="470"/>
      <c r="H1228" s="468"/>
      <c r="I1228" s="469"/>
      <c r="J1228" s="7">
        <f t="shared" si="46"/>
      </c>
      <c r="K1228" s="12"/>
    </row>
    <row r="1229" spans="1:11" ht="36" customHeight="1">
      <c r="A1229" s="22">
        <v>215</v>
      </c>
      <c r="B1229" s="217">
        <v>2800</v>
      </c>
      <c r="C1229" s="785" t="s">
        <v>1266</v>
      </c>
      <c r="D1229" s="808"/>
      <c r="E1229" s="468"/>
      <c r="F1229" s="469"/>
      <c r="G1229" s="470"/>
      <c r="H1229" s="468"/>
      <c r="I1229" s="469"/>
      <c r="J1229" s="7">
        <f t="shared" si="46"/>
      </c>
      <c r="K1229" s="12"/>
    </row>
    <row r="1230" spans="1:11" ht="15.75">
      <c r="A1230" s="21">
        <v>220</v>
      </c>
      <c r="B1230" s="217">
        <v>2900</v>
      </c>
      <c r="C1230" s="784" t="s">
        <v>184</v>
      </c>
      <c r="D1230" s="807"/>
      <c r="E1230" s="218">
        <f>SUM(E1231:E1238)</f>
        <v>0</v>
      </c>
      <c r="F1230" s="218">
        <f>SUM(F1231:F1238)</f>
        <v>0</v>
      </c>
      <c r="G1230" s="218">
        <f>SUM(G1231:G1238)</f>
        <v>0</v>
      </c>
      <c r="H1230" s="218">
        <f>SUM(H1231:H1238)</f>
        <v>0</v>
      </c>
      <c r="I1230" s="218">
        <f>SUM(I1231:I1238)</f>
        <v>0</v>
      </c>
      <c r="J1230" s="7">
        <f t="shared" si="46"/>
      </c>
      <c r="K1230" s="12"/>
    </row>
    <row r="1231" spans="1:11" ht="15.75">
      <c r="A1231" s="22">
        <v>225</v>
      </c>
      <c r="B1231" s="261"/>
      <c r="C1231" s="223">
        <v>2910</v>
      </c>
      <c r="D1231" s="262" t="s">
        <v>1620</v>
      </c>
      <c r="E1231" s="128"/>
      <c r="F1231" s="129"/>
      <c r="G1231" s="461"/>
      <c r="H1231" s="128"/>
      <c r="I1231" s="129"/>
      <c r="J1231" s="7">
        <f t="shared" si="46"/>
      </c>
      <c r="K1231" s="12"/>
    </row>
    <row r="1232" spans="1:11" ht="15.75">
      <c r="A1232" s="22">
        <v>230</v>
      </c>
      <c r="B1232" s="261"/>
      <c r="C1232" s="223">
        <v>2920</v>
      </c>
      <c r="D1232" s="262" t="s">
        <v>185</v>
      </c>
      <c r="E1232" s="128"/>
      <c r="F1232" s="129"/>
      <c r="G1232" s="461"/>
      <c r="H1232" s="128"/>
      <c r="I1232" s="129"/>
      <c r="J1232" s="7">
        <f t="shared" si="46"/>
      </c>
      <c r="K1232" s="12"/>
    </row>
    <row r="1233" spans="1:11" ht="31.5">
      <c r="A1233" s="22">
        <v>245</v>
      </c>
      <c r="B1233" s="261"/>
      <c r="C1233" s="247">
        <v>2969</v>
      </c>
      <c r="D1233" s="263" t="s">
        <v>186</v>
      </c>
      <c r="E1233" s="325"/>
      <c r="F1233" s="326"/>
      <c r="G1233" s="471"/>
      <c r="H1233" s="325"/>
      <c r="I1233" s="326"/>
      <c r="J1233" s="7">
        <f t="shared" si="46"/>
      </c>
      <c r="K1233" s="12"/>
    </row>
    <row r="1234" spans="1:11" ht="31.5">
      <c r="A1234" s="21">
        <v>220</v>
      </c>
      <c r="B1234" s="261"/>
      <c r="C1234" s="264">
        <v>2970</v>
      </c>
      <c r="D1234" s="265" t="s">
        <v>187</v>
      </c>
      <c r="E1234" s="420"/>
      <c r="F1234" s="421"/>
      <c r="G1234" s="472"/>
      <c r="H1234" s="420"/>
      <c r="I1234" s="421"/>
      <c r="J1234" s="7">
        <f t="shared" si="46"/>
      </c>
      <c r="K1234" s="12"/>
    </row>
    <row r="1235" spans="1:11" ht="15.75">
      <c r="A1235" s="22">
        <v>225</v>
      </c>
      <c r="B1235" s="261"/>
      <c r="C1235" s="252">
        <v>2989</v>
      </c>
      <c r="D1235" s="266" t="s">
        <v>188</v>
      </c>
      <c r="E1235" s="395"/>
      <c r="F1235" s="396"/>
      <c r="G1235" s="473"/>
      <c r="H1235" s="395"/>
      <c r="I1235" s="396"/>
      <c r="J1235" s="7">
        <f t="shared" si="46"/>
      </c>
      <c r="K1235" s="12"/>
    </row>
    <row r="1236" spans="1:11" ht="31.5">
      <c r="A1236" s="22">
        <v>230</v>
      </c>
      <c r="B1236" s="228"/>
      <c r="C1236" s="245">
        <v>2990</v>
      </c>
      <c r="D1236" s="267" t="s">
        <v>1621</v>
      </c>
      <c r="E1236" s="329"/>
      <c r="F1236" s="330"/>
      <c r="G1236" s="474"/>
      <c r="H1236" s="329"/>
      <c r="I1236" s="330"/>
      <c r="J1236" s="7">
        <f t="shared" si="46"/>
      </c>
      <c r="K1236" s="12"/>
    </row>
    <row r="1237" spans="1:11" ht="15.75">
      <c r="A1237" s="22">
        <v>235</v>
      </c>
      <c r="B1237" s="228"/>
      <c r="C1237" s="245">
        <v>2991</v>
      </c>
      <c r="D1237" s="267" t="s">
        <v>189</v>
      </c>
      <c r="E1237" s="329"/>
      <c r="F1237" s="330"/>
      <c r="G1237" s="474"/>
      <c r="H1237" s="329"/>
      <c r="I1237" s="330"/>
      <c r="J1237" s="7">
        <f t="shared" si="46"/>
      </c>
      <c r="K1237" s="12"/>
    </row>
    <row r="1238" spans="1:11" ht="15.75">
      <c r="A1238" s="22">
        <v>240</v>
      </c>
      <c r="B1238" s="228"/>
      <c r="C1238" s="225">
        <v>2992</v>
      </c>
      <c r="D1238" s="268" t="s">
        <v>190</v>
      </c>
      <c r="E1238" s="145"/>
      <c r="F1238" s="146"/>
      <c r="G1238" s="467"/>
      <c r="H1238" s="145"/>
      <c r="I1238" s="146"/>
      <c r="J1238" s="7">
        <f t="shared" si="46"/>
      </c>
      <c r="K1238" s="12"/>
    </row>
    <row r="1239" spans="1:11" ht="15.75">
      <c r="A1239" s="22">
        <v>245</v>
      </c>
      <c r="B1239" s="217">
        <v>3300</v>
      </c>
      <c r="C1239" s="269" t="s">
        <v>1642</v>
      </c>
      <c r="D1239" s="731"/>
      <c r="E1239" s="218">
        <f>SUM(E1240:E1244)</f>
        <v>0</v>
      </c>
      <c r="F1239" s="219">
        <f>SUM(F1240:F1244)</f>
        <v>0</v>
      </c>
      <c r="G1239" s="220">
        <f>SUM(G1240:G1244)</f>
        <v>0</v>
      </c>
      <c r="H1239" s="218">
        <f>SUM(H1240:H1244)</f>
        <v>0</v>
      </c>
      <c r="I1239" s="219">
        <f>SUM(I1240:I1244)</f>
        <v>0</v>
      </c>
      <c r="J1239" s="7">
        <f t="shared" si="46"/>
      </c>
      <c r="K1239" s="12"/>
    </row>
    <row r="1240" spans="1:11" ht="15.75">
      <c r="A1240" s="21">
        <v>250</v>
      </c>
      <c r="B1240" s="227"/>
      <c r="C1240" s="223">
        <v>3301</v>
      </c>
      <c r="D1240" s="270" t="s">
        <v>191</v>
      </c>
      <c r="E1240" s="348">
        <v>0</v>
      </c>
      <c r="F1240" s="349">
        <v>0</v>
      </c>
      <c r="G1240" s="130">
        <v>0</v>
      </c>
      <c r="H1240" s="348">
        <v>0</v>
      </c>
      <c r="I1240" s="349">
        <v>0</v>
      </c>
      <c r="J1240" s="7">
        <f t="shared" si="46"/>
      </c>
      <c r="K1240" s="12"/>
    </row>
    <row r="1241" spans="1:11" ht="15.75">
      <c r="A1241" s="22">
        <v>255</v>
      </c>
      <c r="B1241" s="227"/>
      <c r="C1241" s="229">
        <v>3302</v>
      </c>
      <c r="D1241" s="271" t="s">
        <v>610</v>
      </c>
      <c r="E1241" s="350">
        <v>0</v>
      </c>
      <c r="F1241" s="351">
        <v>0</v>
      </c>
      <c r="G1241" s="136">
        <v>0</v>
      </c>
      <c r="H1241" s="350">
        <v>0</v>
      </c>
      <c r="I1241" s="351">
        <v>0</v>
      </c>
      <c r="J1241" s="7">
        <f aca="true" t="shared" si="47" ref="J1241:J1292">(IF(OR($E1241&lt;&gt;0,$F1241&lt;&gt;0,$G1241&lt;&gt;0,$H1241&lt;&gt;0,$I1241&lt;&gt;0),$J$2,""))</f>
      </c>
      <c r="K1241" s="12"/>
    </row>
    <row r="1242" spans="1:11" ht="15.75">
      <c r="A1242" s="22">
        <v>265</v>
      </c>
      <c r="B1242" s="227"/>
      <c r="C1242" s="229">
        <v>3304</v>
      </c>
      <c r="D1242" s="271" t="s">
        <v>192</v>
      </c>
      <c r="E1242" s="350">
        <v>0</v>
      </c>
      <c r="F1242" s="351">
        <v>0</v>
      </c>
      <c r="G1242" s="136">
        <v>0</v>
      </c>
      <c r="H1242" s="350">
        <v>0</v>
      </c>
      <c r="I1242" s="351">
        <v>0</v>
      </c>
      <c r="J1242" s="7">
        <f t="shared" si="47"/>
      </c>
      <c r="K1242" s="12"/>
    </row>
    <row r="1243" spans="1:11" ht="30">
      <c r="A1243" s="21">
        <v>270</v>
      </c>
      <c r="B1243" s="227"/>
      <c r="C1243" s="225">
        <v>3306</v>
      </c>
      <c r="D1243" s="272" t="s">
        <v>1263</v>
      </c>
      <c r="E1243" s="350">
        <v>0</v>
      </c>
      <c r="F1243" s="351">
        <v>0</v>
      </c>
      <c r="G1243" s="136">
        <v>0</v>
      </c>
      <c r="H1243" s="350">
        <v>0</v>
      </c>
      <c r="I1243" s="351">
        <v>0</v>
      </c>
      <c r="J1243" s="7">
        <f t="shared" si="47"/>
      </c>
      <c r="K1243" s="12"/>
    </row>
    <row r="1244" spans="1:11" ht="15.75">
      <c r="A1244" s="21">
        <v>290</v>
      </c>
      <c r="B1244" s="227"/>
      <c r="C1244" s="225">
        <v>3307</v>
      </c>
      <c r="D1244" s="272" t="s">
        <v>1649</v>
      </c>
      <c r="E1244" s="352">
        <v>0</v>
      </c>
      <c r="F1244" s="353">
        <v>0</v>
      </c>
      <c r="G1244" s="147">
        <v>0</v>
      </c>
      <c r="H1244" s="352">
        <v>0</v>
      </c>
      <c r="I1244" s="353">
        <v>0</v>
      </c>
      <c r="J1244" s="7">
        <f t="shared" si="47"/>
      </c>
      <c r="K1244" s="12"/>
    </row>
    <row r="1245" spans="1:11" ht="15.75">
      <c r="A1245" s="37">
        <v>320</v>
      </c>
      <c r="B1245" s="217">
        <v>3900</v>
      </c>
      <c r="C1245" s="784" t="s">
        <v>193</v>
      </c>
      <c r="D1245" s="807"/>
      <c r="E1245" s="505">
        <v>0</v>
      </c>
      <c r="F1245" s="506">
        <v>0</v>
      </c>
      <c r="G1245" s="507">
        <v>0</v>
      </c>
      <c r="H1245" s="505">
        <v>0</v>
      </c>
      <c r="I1245" s="506">
        <v>0</v>
      </c>
      <c r="J1245" s="7">
        <f t="shared" si="47"/>
      </c>
      <c r="K1245" s="12"/>
    </row>
    <row r="1246" spans="1:11" ht="15.75">
      <c r="A1246" s="21">
        <v>330</v>
      </c>
      <c r="B1246" s="217">
        <v>4000</v>
      </c>
      <c r="C1246" s="784" t="s">
        <v>194</v>
      </c>
      <c r="D1246" s="807"/>
      <c r="E1246" s="468"/>
      <c r="F1246" s="469"/>
      <c r="G1246" s="470"/>
      <c r="H1246" s="468"/>
      <c r="I1246" s="469"/>
      <c r="J1246" s="7">
        <f t="shared" si="47"/>
      </c>
      <c r="K1246" s="12"/>
    </row>
    <row r="1247" spans="1:11" ht="15.75">
      <c r="A1247" s="21">
        <v>350</v>
      </c>
      <c r="B1247" s="217">
        <v>4100</v>
      </c>
      <c r="C1247" s="784" t="s">
        <v>195</v>
      </c>
      <c r="D1247" s="807"/>
      <c r="E1247" s="468"/>
      <c r="F1247" s="469"/>
      <c r="G1247" s="470"/>
      <c r="H1247" s="468"/>
      <c r="I1247" s="469"/>
      <c r="J1247" s="7">
        <f t="shared" si="47"/>
      </c>
      <c r="K1247" s="12"/>
    </row>
    <row r="1248" spans="1:11" ht="15.75">
      <c r="A1248" s="22">
        <v>355</v>
      </c>
      <c r="B1248" s="217">
        <v>4200</v>
      </c>
      <c r="C1248" s="784" t="s">
        <v>196</v>
      </c>
      <c r="D1248" s="807"/>
      <c r="E1248" s="218">
        <f>SUM(E1249:E1254)</f>
        <v>0</v>
      </c>
      <c r="F1248" s="219">
        <f>SUM(F1249:F1254)</f>
        <v>0</v>
      </c>
      <c r="G1248" s="220">
        <f>SUM(G1249:G1254)</f>
        <v>0</v>
      </c>
      <c r="H1248" s="218">
        <f>SUM(H1249:H1254)</f>
        <v>0</v>
      </c>
      <c r="I1248" s="219">
        <f>SUM(I1249:I1254)</f>
        <v>0</v>
      </c>
      <c r="J1248" s="7">
        <f t="shared" si="47"/>
      </c>
      <c r="K1248" s="12"/>
    </row>
    <row r="1249" spans="1:11" ht="15.75">
      <c r="A1249" s="22">
        <v>355</v>
      </c>
      <c r="B1249" s="273"/>
      <c r="C1249" s="223">
        <v>4201</v>
      </c>
      <c r="D1249" s="224" t="s">
        <v>197</v>
      </c>
      <c r="E1249" s="128"/>
      <c r="F1249" s="129"/>
      <c r="G1249" s="461"/>
      <c r="H1249" s="128"/>
      <c r="I1249" s="129"/>
      <c r="J1249" s="7">
        <f t="shared" si="47"/>
      </c>
      <c r="K1249" s="12"/>
    </row>
    <row r="1250" spans="1:11" ht="15.75">
      <c r="A1250" s="22">
        <v>375</v>
      </c>
      <c r="B1250" s="273"/>
      <c r="C1250" s="229">
        <v>4202</v>
      </c>
      <c r="D1250" s="274" t="s">
        <v>198</v>
      </c>
      <c r="E1250" s="134"/>
      <c r="F1250" s="135"/>
      <c r="G1250" s="466"/>
      <c r="H1250" s="134"/>
      <c r="I1250" s="135"/>
      <c r="J1250" s="7">
        <f t="shared" si="47"/>
      </c>
      <c r="K1250" s="12"/>
    </row>
    <row r="1251" spans="1:11" ht="15.75">
      <c r="A1251" s="22">
        <v>380</v>
      </c>
      <c r="B1251" s="273"/>
      <c r="C1251" s="229">
        <v>4214</v>
      </c>
      <c r="D1251" s="274" t="s">
        <v>199</v>
      </c>
      <c r="E1251" s="134"/>
      <c r="F1251" s="135"/>
      <c r="G1251" s="466"/>
      <c r="H1251" s="134"/>
      <c r="I1251" s="135"/>
      <c r="J1251" s="7">
        <f t="shared" si="47"/>
      </c>
      <c r="K1251" s="12"/>
    </row>
    <row r="1252" spans="1:11" ht="15.75">
      <c r="A1252" s="22">
        <v>385</v>
      </c>
      <c r="B1252" s="273"/>
      <c r="C1252" s="229">
        <v>4217</v>
      </c>
      <c r="D1252" s="274" t="s">
        <v>200</v>
      </c>
      <c r="E1252" s="134"/>
      <c r="F1252" s="135"/>
      <c r="G1252" s="466"/>
      <c r="H1252" s="134"/>
      <c r="I1252" s="135"/>
      <c r="J1252" s="7">
        <f t="shared" si="47"/>
      </c>
      <c r="K1252" s="12"/>
    </row>
    <row r="1253" spans="1:11" ht="31.5">
      <c r="A1253" s="22">
        <v>390</v>
      </c>
      <c r="B1253" s="273"/>
      <c r="C1253" s="229">
        <v>4218</v>
      </c>
      <c r="D1253" s="230" t="s">
        <v>201</v>
      </c>
      <c r="E1253" s="134"/>
      <c r="F1253" s="135"/>
      <c r="G1253" s="466"/>
      <c r="H1253" s="134"/>
      <c r="I1253" s="135"/>
      <c r="J1253" s="7">
        <f t="shared" si="47"/>
      </c>
      <c r="K1253" s="12"/>
    </row>
    <row r="1254" spans="1:11" ht="15.75">
      <c r="A1254" s="22">
        <v>390</v>
      </c>
      <c r="B1254" s="273"/>
      <c r="C1254" s="225">
        <v>4219</v>
      </c>
      <c r="D1254" s="258" t="s">
        <v>202</v>
      </c>
      <c r="E1254" s="145"/>
      <c r="F1254" s="146"/>
      <c r="G1254" s="467"/>
      <c r="H1254" s="145"/>
      <c r="I1254" s="146"/>
      <c r="J1254" s="7">
        <f t="shared" si="47"/>
      </c>
      <c r="K1254" s="12"/>
    </row>
    <row r="1255" spans="1:11" ht="15.75">
      <c r="A1255" s="22">
        <v>395</v>
      </c>
      <c r="B1255" s="217">
        <v>4300</v>
      </c>
      <c r="C1255" s="784" t="s">
        <v>1267</v>
      </c>
      <c r="D1255" s="807"/>
      <c r="E1255" s="218">
        <f>SUM(E1256:E1258)</f>
        <v>0</v>
      </c>
      <c r="F1255" s="219">
        <f>SUM(F1256:F1258)</f>
        <v>0</v>
      </c>
      <c r="G1255" s="220">
        <f>SUM(G1256:G1258)</f>
        <v>0</v>
      </c>
      <c r="H1255" s="218">
        <f>SUM(H1256:H1258)</f>
        <v>0</v>
      </c>
      <c r="I1255" s="219">
        <f>SUM(I1256:I1258)</f>
        <v>0</v>
      </c>
      <c r="J1255" s="7">
        <f t="shared" si="47"/>
      </c>
      <c r="K1255" s="12"/>
    </row>
    <row r="1256" spans="1:11" ht="15.75">
      <c r="A1256" s="17">
        <v>397</v>
      </c>
      <c r="B1256" s="273"/>
      <c r="C1256" s="223">
        <v>4301</v>
      </c>
      <c r="D1256" s="242" t="s">
        <v>203</v>
      </c>
      <c r="E1256" s="128"/>
      <c r="F1256" s="129"/>
      <c r="G1256" s="461"/>
      <c r="H1256" s="128"/>
      <c r="I1256" s="129"/>
      <c r="J1256" s="7">
        <f t="shared" si="47"/>
      </c>
      <c r="K1256" s="12"/>
    </row>
    <row r="1257" spans="1:11" ht="15.75">
      <c r="A1257" s="13">
        <v>398</v>
      </c>
      <c r="B1257" s="273"/>
      <c r="C1257" s="229">
        <v>4302</v>
      </c>
      <c r="D1257" s="274" t="s">
        <v>204</v>
      </c>
      <c r="E1257" s="134"/>
      <c r="F1257" s="135"/>
      <c r="G1257" s="466"/>
      <c r="H1257" s="134"/>
      <c r="I1257" s="135"/>
      <c r="J1257" s="7">
        <f t="shared" si="47"/>
      </c>
      <c r="K1257" s="12"/>
    </row>
    <row r="1258" spans="1:11" ht="15.75">
      <c r="A1258" s="13">
        <v>399</v>
      </c>
      <c r="B1258" s="273"/>
      <c r="C1258" s="225">
        <v>4309</v>
      </c>
      <c r="D1258" s="233" t="s">
        <v>205</v>
      </c>
      <c r="E1258" s="145"/>
      <c r="F1258" s="146"/>
      <c r="G1258" s="467"/>
      <c r="H1258" s="145"/>
      <c r="I1258" s="146"/>
      <c r="J1258" s="7">
        <f t="shared" si="47"/>
      </c>
      <c r="K1258" s="12"/>
    </row>
    <row r="1259" spans="1:11" ht="15.75">
      <c r="A1259" s="13">
        <v>400</v>
      </c>
      <c r="B1259" s="217">
        <v>4400</v>
      </c>
      <c r="C1259" s="784" t="s">
        <v>1264</v>
      </c>
      <c r="D1259" s="807"/>
      <c r="E1259" s="468"/>
      <c r="F1259" s="469"/>
      <c r="G1259" s="470"/>
      <c r="H1259" s="468"/>
      <c r="I1259" s="469"/>
      <c r="J1259" s="7">
        <f t="shared" si="47"/>
      </c>
      <c r="K1259" s="12"/>
    </row>
    <row r="1260" spans="1:11" ht="15.75">
      <c r="A1260" s="13">
        <v>401</v>
      </c>
      <c r="B1260" s="217">
        <v>4500</v>
      </c>
      <c r="C1260" s="784" t="s">
        <v>1265</v>
      </c>
      <c r="D1260" s="807"/>
      <c r="E1260" s="468"/>
      <c r="F1260" s="469"/>
      <c r="G1260" s="470"/>
      <c r="H1260" s="468"/>
      <c r="I1260" s="469"/>
      <c r="J1260" s="7">
        <f t="shared" si="47"/>
      </c>
      <c r="K1260" s="12"/>
    </row>
    <row r="1261" spans="1:11" ht="15.75">
      <c r="A1261" s="38">
        <v>404</v>
      </c>
      <c r="B1261" s="217">
        <v>4600</v>
      </c>
      <c r="C1261" s="785" t="s">
        <v>206</v>
      </c>
      <c r="D1261" s="808"/>
      <c r="E1261" s="468">
        <v>486</v>
      </c>
      <c r="F1261" s="469">
        <v>600</v>
      </c>
      <c r="G1261" s="469">
        <v>600</v>
      </c>
      <c r="H1261" s="469">
        <v>600</v>
      </c>
      <c r="I1261" s="469">
        <v>600</v>
      </c>
      <c r="J1261" s="7">
        <f t="shared" si="47"/>
        <v>1</v>
      </c>
      <c r="K1261" s="12"/>
    </row>
    <row r="1262" spans="1:11" ht="15.75">
      <c r="A1262" s="38">
        <v>404</v>
      </c>
      <c r="B1262" s="217">
        <v>4900</v>
      </c>
      <c r="C1262" s="784" t="s">
        <v>232</v>
      </c>
      <c r="D1262" s="807"/>
      <c r="E1262" s="218">
        <f>+E1263+E1264</f>
        <v>0</v>
      </c>
      <c r="F1262" s="219">
        <f>+F1263+F1264</f>
        <v>0</v>
      </c>
      <c r="G1262" s="220">
        <f>+G1263+G1264</f>
        <v>0</v>
      </c>
      <c r="H1262" s="218">
        <f>+H1263+H1264</f>
        <v>0</v>
      </c>
      <c r="I1262" s="219">
        <f>+I1263+I1264</f>
        <v>0</v>
      </c>
      <c r="J1262" s="7">
        <f t="shared" si="47"/>
      </c>
      <c r="K1262" s="12"/>
    </row>
    <row r="1263" spans="1:11" ht="15.75">
      <c r="A1263" s="21">
        <v>440</v>
      </c>
      <c r="B1263" s="273"/>
      <c r="C1263" s="223">
        <v>4901</v>
      </c>
      <c r="D1263" s="275" t="s">
        <v>233</v>
      </c>
      <c r="E1263" s="128"/>
      <c r="F1263" s="129"/>
      <c r="G1263" s="461"/>
      <c r="H1263" s="128"/>
      <c r="I1263" s="129"/>
      <c r="J1263" s="7">
        <f t="shared" si="47"/>
      </c>
      <c r="K1263" s="12"/>
    </row>
    <row r="1264" spans="1:11" ht="15.75">
      <c r="A1264" s="21">
        <v>450</v>
      </c>
      <c r="B1264" s="273"/>
      <c r="C1264" s="225">
        <v>4902</v>
      </c>
      <c r="D1264" s="233" t="s">
        <v>234</v>
      </c>
      <c r="E1264" s="145"/>
      <c r="F1264" s="146"/>
      <c r="G1264" s="467"/>
      <c r="H1264" s="145"/>
      <c r="I1264" s="146"/>
      <c r="J1264" s="7">
        <f t="shared" si="47"/>
      </c>
      <c r="K1264" s="12"/>
    </row>
    <row r="1265" spans="1:11" ht="15.75">
      <c r="A1265" s="21">
        <v>495</v>
      </c>
      <c r="B1265" s="276">
        <v>5100</v>
      </c>
      <c r="C1265" s="783" t="s">
        <v>207</v>
      </c>
      <c r="D1265" s="809"/>
      <c r="E1265" s="468">
        <v>29747</v>
      </c>
      <c r="F1265" s="469">
        <v>413553</v>
      </c>
      <c r="G1265" s="470">
        <v>409300</v>
      </c>
      <c r="H1265" s="468">
        <v>409300</v>
      </c>
      <c r="I1265" s="469">
        <v>409300</v>
      </c>
      <c r="J1265" s="7">
        <f t="shared" si="47"/>
        <v>1</v>
      </c>
      <c r="K1265" s="12"/>
    </row>
    <row r="1266" spans="1:11" ht="15.75">
      <c r="A1266" s="22">
        <v>500</v>
      </c>
      <c r="B1266" s="276">
        <v>5200</v>
      </c>
      <c r="C1266" s="783" t="s">
        <v>208</v>
      </c>
      <c r="D1266" s="809"/>
      <c r="E1266" s="218">
        <f>SUM(E1267:E1273)</f>
        <v>20868</v>
      </c>
      <c r="F1266" s="219">
        <f>SUM(F1267:F1273)</f>
        <v>1880</v>
      </c>
      <c r="G1266" s="220">
        <f>SUM(G1267:G1273)</f>
        <v>0</v>
      </c>
      <c r="H1266" s="218">
        <f>SUM(H1267:H1273)</f>
        <v>0</v>
      </c>
      <c r="I1266" s="219">
        <f>SUM(I1267:I1273)</f>
        <v>0</v>
      </c>
      <c r="J1266" s="7">
        <f t="shared" si="47"/>
        <v>1</v>
      </c>
      <c r="K1266" s="12"/>
    </row>
    <row r="1267" spans="1:11" ht="15.75">
      <c r="A1267" s="22">
        <v>505</v>
      </c>
      <c r="B1267" s="277"/>
      <c r="C1267" s="278">
        <v>5201</v>
      </c>
      <c r="D1267" s="279" t="s">
        <v>209</v>
      </c>
      <c r="E1267" s="128"/>
      <c r="F1267" s="129"/>
      <c r="G1267" s="461"/>
      <c r="H1267" s="128"/>
      <c r="I1267" s="129"/>
      <c r="J1267" s="7">
        <f t="shared" si="47"/>
      </c>
      <c r="K1267" s="12"/>
    </row>
    <row r="1268" spans="1:11" ht="15.75">
      <c r="A1268" s="22">
        <v>510</v>
      </c>
      <c r="B1268" s="277"/>
      <c r="C1268" s="280">
        <v>5202</v>
      </c>
      <c r="D1268" s="281" t="s">
        <v>210</v>
      </c>
      <c r="E1268" s="134"/>
      <c r="F1268" s="135"/>
      <c r="G1268" s="466"/>
      <c r="H1268" s="134"/>
      <c r="I1268" s="135"/>
      <c r="J1268" s="7">
        <f t="shared" si="47"/>
      </c>
      <c r="K1268" s="12"/>
    </row>
    <row r="1269" spans="1:11" ht="15.75">
      <c r="A1269" s="22">
        <v>515</v>
      </c>
      <c r="B1269" s="277"/>
      <c r="C1269" s="280">
        <v>5203</v>
      </c>
      <c r="D1269" s="281" t="s">
        <v>518</v>
      </c>
      <c r="E1269" s="134"/>
      <c r="F1269" s="135"/>
      <c r="G1269" s="466"/>
      <c r="H1269" s="134"/>
      <c r="I1269" s="135"/>
      <c r="J1269" s="7">
        <f t="shared" si="47"/>
      </c>
      <c r="K1269" s="12"/>
    </row>
    <row r="1270" spans="1:11" ht="15.75">
      <c r="A1270" s="22">
        <v>520</v>
      </c>
      <c r="B1270" s="277"/>
      <c r="C1270" s="280">
        <v>5204</v>
      </c>
      <c r="D1270" s="281" t="s">
        <v>519</v>
      </c>
      <c r="E1270" s="134">
        <v>18120</v>
      </c>
      <c r="F1270" s="135">
        <v>1880</v>
      </c>
      <c r="G1270" s="466"/>
      <c r="H1270" s="134"/>
      <c r="I1270" s="135"/>
      <c r="J1270" s="7">
        <f t="shared" si="47"/>
        <v>1</v>
      </c>
      <c r="K1270" s="12"/>
    </row>
    <row r="1271" spans="1:11" ht="15.75">
      <c r="A1271" s="22">
        <v>525</v>
      </c>
      <c r="B1271" s="277"/>
      <c r="C1271" s="280">
        <v>5205</v>
      </c>
      <c r="D1271" s="281" t="s">
        <v>520</v>
      </c>
      <c r="E1271" s="134"/>
      <c r="F1271" s="135"/>
      <c r="G1271" s="466"/>
      <c r="H1271" s="134"/>
      <c r="I1271" s="135"/>
      <c r="J1271" s="7">
        <f t="shared" si="47"/>
      </c>
      <c r="K1271" s="12"/>
    </row>
    <row r="1272" spans="1:11" ht="15.75">
      <c r="A1272" s="21">
        <v>635</v>
      </c>
      <c r="B1272" s="277"/>
      <c r="C1272" s="280">
        <v>5206</v>
      </c>
      <c r="D1272" s="281" t="s">
        <v>521</v>
      </c>
      <c r="E1272" s="134">
        <v>2748</v>
      </c>
      <c r="F1272" s="135"/>
      <c r="G1272" s="466"/>
      <c r="H1272" s="134"/>
      <c r="I1272" s="135"/>
      <c r="J1272" s="7">
        <f t="shared" si="47"/>
        <v>1</v>
      </c>
      <c r="K1272" s="12"/>
    </row>
    <row r="1273" spans="1:11" ht="15.75">
      <c r="A1273" s="22">
        <v>640</v>
      </c>
      <c r="B1273" s="277"/>
      <c r="C1273" s="282">
        <v>5219</v>
      </c>
      <c r="D1273" s="283" t="s">
        <v>522</v>
      </c>
      <c r="E1273" s="145"/>
      <c r="F1273" s="146"/>
      <c r="G1273" s="467"/>
      <c r="H1273" s="145"/>
      <c r="I1273" s="146"/>
      <c r="J1273" s="7">
        <f t="shared" si="47"/>
      </c>
      <c r="K1273" s="12"/>
    </row>
    <row r="1274" spans="1:11" ht="15.75">
      <c r="A1274" s="22">
        <v>645</v>
      </c>
      <c r="B1274" s="276">
        <v>5300</v>
      </c>
      <c r="C1274" s="783" t="s">
        <v>523</v>
      </c>
      <c r="D1274" s="809"/>
      <c r="E1274" s="218">
        <f>SUM(E1275:E1276)</f>
        <v>0</v>
      </c>
      <c r="F1274" s="219">
        <f>SUM(F1275:F1276)</f>
        <v>0</v>
      </c>
      <c r="G1274" s="220">
        <f>SUM(G1275:G1276)</f>
        <v>0</v>
      </c>
      <c r="H1274" s="218">
        <f>SUM(H1275:H1276)</f>
        <v>0</v>
      </c>
      <c r="I1274" s="219">
        <f>SUM(I1275:I1276)</f>
        <v>0</v>
      </c>
      <c r="J1274" s="7">
        <f t="shared" si="47"/>
      </c>
      <c r="K1274" s="12"/>
    </row>
    <row r="1275" spans="1:11" ht="15.75">
      <c r="A1275" s="22">
        <v>650</v>
      </c>
      <c r="B1275" s="277"/>
      <c r="C1275" s="278">
        <v>5301</v>
      </c>
      <c r="D1275" s="279" t="s">
        <v>266</v>
      </c>
      <c r="E1275" s="128"/>
      <c r="F1275" s="129"/>
      <c r="G1275" s="461"/>
      <c r="H1275" s="128"/>
      <c r="I1275" s="129"/>
      <c r="J1275" s="7">
        <f t="shared" si="47"/>
      </c>
      <c r="K1275" s="12"/>
    </row>
    <row r="1276" spans="1:11" ht="15.75">
      <c r="A1276" s="21">
        <v>655</v>
      </c>
      <c r="B1276" s="277"/>
      <c r="C1276" s="282">
        <v>5309</v>
      </c>
      <c r="D1276" s="283" t="s">
        <v>524</v>
      </c>
      <c r="E1276" s="145"/>
      <c r="F1276" s="146"/>
      <c r="G1276" s="467"/>
      <c r="H1276" s="145"/>
      <c r="I1276" s="146"/>
      <c r="J1276" s="7">
        <f t="shared" si="47"/>
      </c>
      <c r="K1276" s="12"/>
    </row>
    <row r="1277" spans="1:11" ht="15.75">
      <c r="A1277" s="21">
        <v>665</v>
      </c>
      <c r="B1277" s="276">
        <v>5400</v>
      </c>
      <c r="C1277" s="783" t="s">
        <v>581</v>
      </c>
      <c r="D1277" s="809"/>
      <c r="E1277" s="468"/>
      <c r="F1277" s="469"/>
      <c r="G1277" s="470"/>
      <c r="H1277" s="468"/>
      <c r="I1277" s="469"/>
      <c r="J1277" s="7">
        <f t="shared" si="47"/>
      </c>
      <c r="K1277" s="12"/>
    </row>
    <row r="1278" spans="1:11" ht="15.75">
      <c r="A1278" s="21">
        <v>675</v>
      </c>
      <c r="B1278" s="217">
        <v>5500</v>
      </c>
      <c r="C1278" s="784" t="s">
        <v>582</v>
      </c>
      <c r="D1278" s="807"/>
      <c r="E1278" s="218">
        <f>SUM(E1279:E1282)</f>
        <v>0</v>
      </c>
      <c r="F1278" s="219">
        <f>SUM(F1279:F1282)</f>
        <v>0</v>
      </c>
      <c r="G1278" s="220">
        <f>SUM(G1279:G1282)</f>
        <v>0</v>
      </c>
      <c r="H1278" s="218">
        <f>SUM(H1279:H1282)</f>
        <v>0</v>
      </c>
      <c r="I1278" s="219">
        <f>SUM(I1279:I1282)</f>
        <v>0</v>
      </c>
      <c r="J1278" s="7">
        <f t="shared" si="47"/>
      </c>
      <c r="K1278" s="12"/>
    </row>
    <row r="1279" spans="1:11" ht="15.75">
      <c r="A1279" s="21">
        <v>685</v>
      </c>
      <c r="B1279" s="273"/>
      <c r="C1279" s="223">
        <v>5501</v>
      </c>
      <c r="D1279" s="242" t="s">
        <v>583</v>
      </c>
      <c r="E1279" s="128"/>
      <c r="F1279" s="129"/>
      <c r="G1279" s="461"/>
      <c r="H1279" s="128"/>
      <c r="I1279" s="129"/>
      <c r="J1279" s="7">
        <f t="shared" si="47"/>
      </c>
      <c r="K1279" s="12"/>
    </row>
    <row r="1280" spans="1:11" ht="15.75">
      <c r="A1280" s="22">
        <v>690</v>
      </c>
      <c r="B1280" s="273"/>
      <c r="C1280" s="229">
        <v>5502</v>
      </c>
      <c r="D1280" s="230" t="s">
        <v>584</v>
      </c>
      <c r="E1280" s="134"/>
      <c r="F1280" s="135"/>
      <c r="G1280" s="466"/>
      <c r="H1280" s="134"/>
      <c r="I1280" s="135"/>
      <c r="J1280" s="7">
        <f t="shared" si="47"/>
      </c>
      <c r="K1280" s="12"/>
    </row>
    <row r="1281" spans="1:11" ht="15.75">
      <c r="A1281" s="22">
        <v>695</v>
      </c>
      <c r="B1281" s="273"/>
      <c r="C1281" s="229">
        <v>5503</v>
      </c>
      <c r="D1281" s="274" t="s">
        <v>585</v>
      </c>
      <c r="E1281" s="134"/>
      <c r="F1281" s="135"/>
      <c r="G1281" s="466"/>
      <c r="H1281" s="134"/>
      <c r="I1281" s="135"/>
      <c r="J1281" s="7">
        <f t="shared" si="47"/>
      </c>
      <c r="K1281" s="12"/>
    </row>
    <row r="1282" spans="1:11" ht="15.75">
      <c r="A1282" s="21">
        <v>700</v>
      </c>
      <c r="B1282" s="273"/>
      <c r="C1282" s="225">
        <v>5504</v>
      </c>
      <c r="D1282" s="254" t="s">
        <v>586</v>
      </c>
      <c r="E1282" s="145"/>
      <c r="F1282" s="146"/>
      <c r="G1282" s="467"/>
      <c r="H1282" s="145"/>
      <c r="I1282" s="146"/>
      <c r="J1282" s="7">
        <f t="shared" si="47"/>
      </c>
      <c r="K1282" s="12"/>
    </row>
    <row r="1283" spans="1:11" ht="15.75">
      <c r="A1283" s="21">
        <v>710</v>
      </c>
      <c r="B1283" s="276">
        <v>5700</v>
      </c>
      <c r="C1283" s="779" t="s">
        <v>767</v>
      </c>
      <c r="D1283" s="810"/>
      <c r="E1283" s="218">
        <f>SUM(E1284:E1286)</f>
        <v>0</v>
      </c>
      <c r="F1283" s="219">
        <f>SUM(F1284:F1286)</f>
        <v>0</v>
      </c>
      <c r="G1283" s="220">
        <f>SUM(G1284:G1286)</f>
        <v>0</v>
      </c>
      <c r="H1283" s="218">
        <f>SUM(H1284:H1286)</f>
        <v>0</v>
      </c>
      <c r="I1283" s="219">
        <f>SUM(I1284:I1286)</f>
        <v>0</v>
      </c>
      <c r="J1283" s="7">
        <f t="shared" si="47"/>
      </c>
      <c r="K1283" s="12"/>
    </row>
    <row r="1284" spans="1:11" ht="15.75">
      <c r="A1284" s="22">
        <v>715</v>
      </c>
      <c r="B1284" s="277"/>
      <c r="C1284" s="278">
        <v>5701</v>
      </c>
      <c r="D1284" s="279" t="s">
        <v>587</v>
      </c>
      <c r="E1284" s="128"/>
      <c r="F1284" s="129"/>
      <c r="G1284" s="461"/>
      <c r="H1284" s="128"/>
      <c r="I1284" s="129"/>
      <c r="J1284" s="7">
        <f t="shared" si="47"/>
      </c>
      <c r="K1284" s="12"/>
    </row>
    <row r="1285" spans="1:11" ht="15.75">
      <c r="A1285" s="22">
        <v>720</v>
      </c>
      <c r="B1285" s="277"/>
      <c r="C1285" s="284">
        <v>5702</v>
      </c>
      <c r="D1285" s="285" t="s">
        <v>588</v>
      </c>
      <c r="E1285" s="140"/>
      <c r="F1285" s="141"/>
      <c r="G1285" s="462"/>
      <c r="H1285" s="140"/>
      <c r="I1285" s="141"/>
      <c r="J1285" s="7">
        <f t="shared" si="47"/>
      </c>
      <c r="K1285" s="12"/>
    </row>
    <row r="1286" spans="1:11" ht="15.75">
      <c r="A1286" s="22">
        <v>725</v>
      </c>
      <c r="B1286" s="228"/>
      <c r="C1286" s="286">
        <v>4071</v>
      </c>
      <c r="D1286" s="287" t="s">
        <v>589</v>
      </c>
      <c r="E1286" s="463"/>
      <c r="F1286" s="464"/>
      <c r="G1286" s="465"/>
      <c r="H1286" s="463"/>
      <c r="I1286" s="464"/>
      <c r="J1286" s="7">
        <f t="shared" si="47"/>
      </c>
      <c r="K1286" s="12"/>
    </row>
    <row r="1287" spans="1:11" ht="15.75">
      <c r="A1287" s="22">
        <v>730</v>
      </c>
      <c r="B1287" s="385"/>
      <c r="C1287" s="780" t="s">
        <v>590</v>
      </c>
      <c r="D1287" s="811"/>
      <c r="E1287" s="484"/>
      <c r="F1287" s="484"/>
      <c r="G1287" s="484"/>
      <c r="H1287" s="484"/>
      <c r="I1287" s="484"/>
      <c r="J1287" s="7">
        <f t="shared" si="47"/>
      </c>
      <c r="K1287" s="12"/>
    </row>
    <row r="1288" spans="1:11" ht="15.75">
      <c r="A1288" s="22">
        <v>735</v>
      </c>
      <c r="B1288" s="288">
        <v>98</v>
      </c>
      <c r="C1288" s="780" t="s">
        <v>590</v>
      </c>
      <c r="D1288" s="811"/>
      <c r="E1288" s="475"/>
      <c r="F1288" s="476"/>
      <c r="G1288" s="477"/>
      <c r="H1288" s="477"/>
      <c r="I1288" s="477"/>
      <c r="J1288" s="7">
        <f t="shared" si="47"/>
      </c>
      <c r="K1288" s="12"/>
    </row>
    <row r="1289" spans="1:11" ht="15.75">
      <c r="A1289" s="22">
        <v>740</v>
      </c>
      <c r="B1289" s="479"/>
      <c r="C1289" s="480"/>
      <c r="D1289" s="481"/>
      <c r="E1289" s="216"/>
      <c r="F1289" s="216"/>
      <c r="G1289" s="216"/>
      <c r="H1289" s="216"/>
      <c r="I1289" s="216"/>
      <c r="J1289" s="7">
        <f t="shared" si="47"/>
      </c>
      <c r="K1289" s="12"/>
    </row>
    <row r="1290" spans="1:11" ht="15.75">
      <c r="A1290" s="22">
        <v>745</v>
      </c>
      <c r="B1290" s="482"/>
      <c r="C1290" s="102"/>
      <c r="D1290" s="483"/>
      <c r="E1290" s="181"/>
      <c r="F1290" s="181"/>
      <c r="G1290" s="181"/>
      <c r="H1290" s="181"/>
      <c r="I1290" s="181"/>
      <c r="J1290" s="7">
        <f t="shared" si="47"/>
      </c>
      <c r="K1290" s="12"/>
    </row>
    <row r="1291" spans="1:11" ht="15.75">
      <c r="A1291" s="21">
        <v>750</v>
      </c>
      <c r="B1291" s="482"/>
      <c r="C1291" s="102"/>
      <c r="D1291" s="483"/>
      <c r="E1291" s="181"/>
      <c r="F1291" s="181"/>
      <c r="G1291" s="181"/>
      <c r="H1291" s="181"/>
      <c r="I1291" s="181"/>
      <c r="J1291" s="7">
        <f t="shared" si="47"/>
      </c>
      <c r="K1291" s="12"/>
    </row>
    <row r="1292" spans="1:11" ht="16.5" thickBot="1">
      <c r="A1292" s="22">
        <v>755</v>
      </c>
      <c r="B1292" s="504"/>
      <c r="C1292" s="295" t="s">
        <v>629</v>
      </c>
      <c r="D1292" s="478">
        <f>+B1292</f>
        <v>0</v>
      </c>
      <c r="E1292" s="296">
        <f>SUM(E1177,E1180,E1186,E1194,E1195,E1213,E1217,E1223,E1226,E1227,E1228,E1229,E1230,E1239,E1245,E1246,E1247,E1248,E1255,E1259,E1260,E1261,E1262,E1265,E1266,E1274,E1277,E1278,E1283)+E1288</f>
        <v>280846</v>
      </c>
      <c r="F1292" s="297">
        <f>SUM(F1177,F1180,F1186,F1194,F1195,F1213,F1217,F1223,F1226,F1227,F1228,F1229,F1230,F1239,F1245,F1246,F1247,F1248,F1255,F1259,F1260,F1261,F1262,F1265,F1266,F1274,F1277,F1278,F1283)+F1288</f>
        <v>576543</v>
      </c>
      <c r="G1292" s="298">
        <f>SUM(G1177,G1180,G1186,G1194,G1195,G1213,G1217,G1223,G1226,G1227,G1228,G1229,G1230,G1239,G1245,G1246,G1247,G1248,G1255,G1259,G1260,G1261,G1262,G1265,G1266,G1274,G1277,G1278,G1283)+G1288</f>
        <v>570410</v>
      </c>
      <c r="H1292" s="296">
        <f>SUM(H1177,H1180,H1186,H1194,H1195,H1213,H1217,H1223,H1226,H1227,H1228,H1229,H1230,H1239,H1245,H1246,H1247,H1248,H1255,H1259,H1260,H1261,H1262,H1265,H1266,H1274,H1277,H1278,H1283)+H1288</f>
        <v>570410</v>
      </c>
      <c r="I1292" s="297">
        <f>SUM(I1177,I1180,I1186,I1194,I1195,I1213,I1217,I1223,I1226,I1227,I1228,I1229,I1230,I1239,I1245,I1246,I1247,I1248,I1255,I1259,I1260,I1261,I1262,I1265,I1266,I1274,I1277,I1278,I1283)+I1288</f>
        <v>570410</v>
      </c>
      <c r="J1292" s="7">
        <f t="shared" si="47"/>
        <v>1</v>
      </c>
      <c r="K1292" s="71" t="str">
        <f>LEFT(C1174,1)</f>
        <v>6</v>
      </c>
    </row>
    <row r="1293" spans="1:10" ht="16.5" thickTop="1">
      <c r="A1293" s="22">
        <v>760</v>
      </c>
      <c r="B1293" s="73" t="s">
        <v>1604</v>
      </c>
      <c r="C1293" s="1"/>
      <c r="J1293" s="7">
        <v>1</v>
      </c>
    </row>
    <row r="1294" spans="1:10" ht="15">
      <c r="A1294" s="21">
        <v>765</v>
      </c>
      <c r="B1294" s="459"/>
      <c r="C1294" s="459"/>
      <c r="D1294" s="460"/>
      <c r="E1294" s="459"/>
      <c r="F1294" s="459"/>
      <c r="G1294" s="459"/>
      <c r="H1294" s="459"/>
      <c r="I1294" s="459"/>
      <c r="J1294" s="7">
        <v>1</v>
      </c>
    </row>
    <row r="1295" spans="1:11" ht="15">
      <c r="A1295" s="21">
        <v>775</v>
      </c>
      <c r="B1295" s="63"/>
      <c r="C1295" s="63"/>
      <c r="D1295" s="63"/>
      <c r="E1295" s="63"/>
      <c r="F1295" s="63"/>
      <c r="G1295" s="63"/>
      <c r="H1295" s="63"/>
      <c r="I1295" s="63"/>
      <c r="J1295" s="7">
        <v>1</v>
      </c>
      <c r="K1295" s="63"/>
    </row>
    <row r="1296" spans="1:10" ht="15">
      <c r="A1296" s="22">
        <v>780</v>
      </c>
      <c r="B1296" s="6"/>
      <c r="C1296" s="6"/>
      <c r="D1296" s="367"/>
      <c r="E1296" s="36"/>
      <c r="F1296" s="36"/>
      <c r="G1296" s="36"/>
      <c r="H1296" s="36"/>
      <c r="I1296" s="36"/>
      <c r="J1296" s="7">
        <f>(IF(OR($E1296&lt;&gt;0,$F1296&lt;&gt;0,$G1296&lt;&gt;0,$H1296&lt;&gt;0,$I1296&lt;&gt;0),$J$2,""))</f>
      </c>
    </row>
    <row r="1297" spans="1:10" ht="15">
      <c r="A1297" s="22">
        <v>785</v>
      </c>
      <c r="B1297" s="6"/>
      <c r="C1297" s="457"/>
      <c r="D1297" s="458"/>
      <c r="E1297" s="36"/>
      <c r="F1297" s="36"/>
      <c r="G1297" s="36"/>
      <c r="H1297" s="36"/>
      <c r="I1297" s="36"/>
      <c r="J1297" s="7">
        <v>1</v>
      </c>
    </row>
    <row r="1298" spans="1:10" ht="15.75">
      <c r="A1298" s="22">
        <v>790</v>
      </c>
      <c r="B1298" s="798" t="str">
        <f>$B$7</f>
        <v>ПРОГНОЗА ЗА ПЕРИОДА 2023-2026 г. НА ПОСТЪПЛЕНИЯТА ОТ МЕСТНИ ПРИХОДИ  И НА РАЗХОДИТЕ ЗА МЕСТНИ ДЕЙНОСТИ</v>
      </c>
      <c r="C1298" s="799"/>
      <c r="D1298" s="799"/>
      <c r="E1298" s="198"/>
      <c r="F1298" s="194"/>
      <c r="G1298" s="194"/>
      <c r="H1298" s="194"/>
      <c r="I1298" s="194"/>
      <c r="J1298" s="7">
        <v>1</v>
      </c>
    </row>
    <row r="1299" spans="1:10" ht="15.75">
      <c r="A1299" s="22">
        <v>795</v>
      </c>
      <c r="B1299" s="189"/>
      <c r="C1299" s="293"/>
      <c r="D1299" s="300"/>
      <c r="E1299" s="306" t="s">
        <v>373</v>
      </c>
      <c r="F1299" s="306" t="s">
        <v>719</v>
      </c>
      <c r="G1299" s="454" t="s">
        <v>858</v>
      </c>
      <c r="H1299" s="455"/>
      <c r="I1299" s="456"/>
      <c r="J1299" s="7">
        <v>1</v>
      </c>
    </row>
    <row r="1300" spans="1:10" ht="18">
      <c r="A1300" s="21">
        <v>805</v>
      </c>
      <c r="B1300" s="763">
        <f>$B$9</f>
        <v>0</v>
      </c>
      <c r="C1300" s="764"/>
      <c r="D1300" s="765"/>
      <c r="E1300" s="106">
        <f>$E$9</f>
        <v>44927</v>
      </c>
      <c r="F1300" s="187">
        <f>$F$9</f>
        <v>46387</v>
      </c>
      <c r="G1300" s="194"/>
      <c r="H1300" s="194"/>
      <c r="I1300" s="194"/>
      <c r="J1300" s="7">
        <v>1</v>
      </c>
    </row>
    <row r="1301" spans="1:10" ht="15">
      <c r="A1301" s="22">
        <v>810</v>
      </c>
      <c r="B1301" s="188" t="str">
        <f>$B$10</f>
        <v>(наименование на разпоредителя с бюджет)</v>
      </c>
      <c r="C1301" s="189"/>
      <c r="D1301" s="190"/>
      <c r="E1301" s="194"/>
      <c r="F1301" s="194"/>
      <c r="G1301" s="194"/>
      <c r="H1301" s="194"/>
      <c r="I1301" s="194"/>
      <c r="J1301" s="7">
        <v>1</v>
      </c>
    </row>
    <row r="1302" spans="1:10" ht="15">
      <c r="A1302" s="22">
        <v>815</v>
      </c>
      <c r="B1302" s="188"/>
      <c r="C1302" s="189"/>
      <c r="D1302" s="190"/>
      <c r="E1302" s="194"/>
      <c r="F1302" s="194"/>
      <c r="G1302" s="194"/>
      <c r="H1302" s="194"/>
      <c r="I1302" s="194"/>
      <c r="J1302" s="7">
        <v>1</v>
      </c>
    </row>
    <row r="1303" spans="1:10" ht="18">
      <c r="A1303" s="27">
        <v>525</v>
      </c>
      <c r="B1303" s="800" t="str">
        <f>$B$12</f>
        <v>Николаево</v>
      </c>
      <c r="C1303" s="801"/>
      <c r="D1303" s="802"/>
      <c r="E1303" s="309" t="s">
        <v>744</v>
      </c>
      <c r="F1303" s="453" t="str">
        <f>$F$12</f>
        <v>7406</v>
      </c>
      <c r="G1303" s="194"/>
      <c r="H1303" s="194"/>
      <c r="I1303" s="194"/>
      <c r="J1303" s="7">
        <v>1</v>
      </c>
    </row>
    <row r="1304" spans="1:10" ht="15.75">
      <c r="A1304" s="21">
        <v>820</v>
      </c>
      <c r="B1304" s="191" t="str">
        <f>$B$13</f>
        <v>(наименование на първостепенния разпоредител с бюджет)</v>
      </c>
      <c r="C1304" s="189"/>
      <c r="D1304" s="190"/>
      <c r="E1304" s="198"/>
      <c r="F1304" s="194"/>
      <c r="G1304" s="194"/>
      <c r="H1304" s="194"/>
      <c r="I1304" s="194"/>
      <c r="J1304" s="7">
        <v>1</v>
      </c>
    </row>
    <row r="1305" spans="1:10" ht="15.75">
      <c r="A1305" s="22">
        <v>821</v>
      </c>
      <c r="B1305" s="193"/>
      <c r="C1305" s="194"/>
      <c r="D1305" s="112"/>
      <c r="E1305" s="181"/>
      <c r="F1305" s="181"/>
      <c r="G1305" s="181"/>
      <c r="H1305" s="181"/>
      <c r="I1305" s="181"/>
      <c r="J1305" s="7">
        <v>1</v>
      </c>
    </row>
    <row r="1306" spans="1:10" ht="15.75" thickBot="1">
      <c r="A1306" s="22">
        <v>822</v>
      </c>
      <c r="B1306" s="189"/>
      <c r="C1306" s="293"/>
      <c r="D1306" s="300"/>
      <c r="E1306" s="308"/>
      <c r="F1306" s="308"/>
      <c r="G1306" s="308"/>
      <c r="H1306" s="308"/>
      <c r="I1306" s="308"/>
      <c r="J1306" s="7">
        <v>1</v>
      </c>
    </row>
    <row r="1307" spans="1:10" ht="17.25" thickBot="1">
      <c r="A1307" s="22">
        <v>823</v>
      </c>
      <c r="B1307" s="203"/>
      <c r="C1307" s="204"/>
      <c r="D1307" s="205" t="s">
        <v>607</v>
      </c>
      <c r="E1307" s="618" t="str">
        <f>$E$19</f>
        <v>Годишен отчет</v>
      </c>
      <c r="F1307" s="619" t="str">
        <f>$F$19</f>
        <v>Разчет</v>
      </c>
      <c r="G1307" s="619" t="str">
        <f>$G$19</f>
        <v>Прогноза</v>
      </c>
      <c r="H1307" s="619" t="str">
        <f>$H$19</f>
        <v>Прогноза</v>
      </c>
      <c r="I1307" s="619" t="str">
        <f>$I$19</f>
        <v>Прогноза</v>
      </c>
      <c r="J1307" s="7">
        <v>1</v>
      </c>
    </row>
    <row r="1308" spans="1:10" ht="16.5" thickBot="1">
      <c r="A1308" s="22">
        <v>825</v>
      </c>
      <c r="B1308" s="206" t="s">
        <v>46</v>
      </c>
      <c r="C1308" s="207" t="s">
        <v>375</v>
      </c>
      <c r="D1308" s="208" t="s">
        <v>608</v>
      </c>
      <c r="E1308" s="624">
        <f>$E$20</f>
        <v>2022</v>
      </c>
      <c r="F1308" s="625">
        <f>$F$20</f>
        <v>2023</v>
      </c>
      <c r="G1308" s="625">
        <f>$G$20</f>
        <v>2024</v>
      </c>
      <c r="H1308" s="625">
        <f>$H$20</f>
        <v>2025</v>
      </c>
      <c r="I1308" s="625">
        <f>$I$20</f>
        <v>2026</v>
      </c>
      <c r="J1308" s="7">
        <v>1</v>
      </c>
    </row>
    <row r="1309" spans="1:10" ht="18.75">
      <c r="A1309" s="22"/>
      <c r="B1309" s="210"/>
      <c r="C1309" s="211"/>
      <c r="D1309" s="212" t="s">
        <v>631</v>
      </c>
      <c r="E1309" s="626"/>
      <c r="F1309" s="627"/>
      <c r="G1309" s="628"/>
      <c r="H1309" s="626"/>
      <c r="I1309" s="627"/>
      <c r="J1309" s="7">
        <v>1</v>
      </c>
    </row>
    <row r="1310" spans="1:10" ht="15.75">
      <c r="A1310" s="22"/>
      <c r="B1310" s="496"/>
      <c r="C1310" s="615" t="e">
        <f>VLOOKUP(D1310,OP_LIST2,2,FALSE)</f>
        <v>#N/A</v>
      </c>
      <c r="D1310" s="502"/>
      <c r="E1310" s="486"/>
      <c r="F1310" s="487"/>
      <c r="G1310" s="488"/>
      <c r="H1310" s="486"/>
      <c r="I1310" s="487"/>
      <c r="J1310" s="7">
        <v>1</v>
      </c>
    </row>
    <row r="1311" spans="1:10" ht="15.75">
      <c r="A1311" s="22"/>
      <c r="B1311" s="499"/>
      <c r="C1311" s="715">
        <f>VLOOKUP(D1312,GROUPS2,2,FALSE)</f>
        <v>602</v>
      </c>
      <c r="D1311" s="502" t="s">
        <v>1605</v>
      </c>
      <c r="E1311" s="489"/>
      <c r="F1311" s="490"/>
      <c r="G1311" s="491"/>
      <c r="H1311" s="489"/>
      <c r="I1311" s="490"/>
      <c r="J1311" s="7">
        <v>1</v>
      </c>
    </row>
    <row r="1312" spans="1:10" ht="15.75">
      <c r="A1312" s="22"/>
      <c r="B1312" s="495"/>
      <c r="C1312" s="716">
        <f>+C1311</f>
        <v>602</v>
      </c>
      <c r="D1312" s="497" t="s">
        <v>1592</v>
      </c>
      <c r="E1312" s="489"/>
      <c r="F1312" s="490"/>
      <c r="G1312" s="491"/>
      <c r="H1312" s="489"/>
      <c r="I1312" s="490"/>
      <c r="J1312" s="7">
        <v>1</v>
      </c>
    </row>
    <row r="1313" spans="1:10" ht="15">
      <c r="A1313" s="22"/>
      <c r="B1313" s="500"/>
      <c r="C1313" s="498"/>
      <c r="D1313" s="501" t="s">
        <v>609</v>
      </c>
      <c r="E1313" s="492"/>
      <c r="F1313" s="493"/>
      <c r="G1313" s="494"/>
      <c r="H1313" s="492"/>
      <c r="I1313" s="493"/>
      <c r="J1313" s="7">
        <v>1</v>
      </c>
    </row>
    <row r="1314" spans="1:11" ht="15.75">
      <c r="A1314" s="22"/>
      <c r="B1314" s="217">
        <v>100</v>
      </c>
      <c r="C1314" s="789" t="s">
        <v>632</v>
      </c>
      <c r="D1314" s="803"/>
      <c r="E1314" s="218">
        <f>SUM(E1315:E1316)</f>
        <v>33598</v>
      </c>
      <c r="F1314" s="219">
        <f>SUM(F1315:F1316)</f>
        <v>60000</v>
      </c>
      <c r="G1314" s="220">
        <f>SUM(G1315:G1316)</f>
        <v>60000</v>
      </c>
      <c r="H1314" s="218">
        <f>SUM(H1315:H1316)</f>
        <v>60000</v>
      </c>
      <c r="I1314" s="219">
        <f>SUM(I1315:I1316)</f>
        <v>60000</v>
      </c>
      <c r="J1314" s="7">
        <f aca="true" t="shared" si="48" ref="J1314:J1377">(IF(OR($E1314&lt;&gt;0,$F1314&lt;&gt;0,$G1314&lt;&gt;0,$H1314&lt;&gt;0,$I1314&lt;&gt;0),$J$2,""))</f>
        <v>1</v>
      </c>
      <c r="K1314" s="12"/>
    </row>
    <row r="1315" spans="1:11" ht="15.75">
      <c r="A1315" s="22"/>
      <c r="B1315" s="222"/>
      <c r="C1315" s="223">
        <v>101</v>
      </c>
      <c r="D1315" s="224" t="s">
        <v>633</v>
      </c>
      <c r="E1315" s="128">
        <v>33598</v>
      </c>
      <c r="F1315" s="129">
        <v>60000</v>
      </c>
      <c r="G1315" s="129">
        <v>60000</v>
      </c>
      <c r="H1315" s="129">
        <v>60000</v>
      </c>
      <c r="I1315" s="129">
        <v>60000</v>
      </c>
      <c r="J1315" s="7">
        <f t="shared" si="48"/>
        <v>1</v>
      </c>
      <c r="K1315" s="12"/>
    </row>
    <row r="1316" spans="1:11" ht="15.75">
      <c r="A1316" s="10"/>
      <c r="B1316" s="222"/>
      <c r="C1316" s="225">
        <v>102</v>
      </c>
      <c r="D1316" s="226" t="s">
        <v>634</v>
      </c>
      <c r="E1316" s="145"/>
      <c r="F1316" s="146"/>
      <c r="G1316" s="467"/>
      <c r="H1316" s="145"/>
      <c r="I1316" s="146"/>
      <c r="J1316" s="7">
        <f t="shared" si="48"/>
      </c>
      <c r="K1316" s="12"/>
    </row>
    <row r="1317" spans="1:11" ht="15.75">
      <c r="A1317" s="10"/>
      <c r="B1317" s="217">
        <v>200</v>
      </c>
      <c r="C1317" s="787" t="s">
        <v>635</v>
      </c>
      <c r="D1317" s="804"/>
      <c r="E1317" s="218">
        <f>SUM(E1318:E1322)</f>
        <v>1954</v>
      </c>
      <c r="F1317" s="219">
        <f>SUM(F1318:F1322)</f>
        <v>2500</v>
      </c>
      <c r="G1317" s="220">
        <f>SUM(G1318:G1322)</f>
        <v>2500</v>
      </c>
      <c r="H1317" s="218">
        <f>SUM(H1318:H1322)</f>
        <v>2500</v>
      </c>
      <c r="I1317" s="219">
        <f>SUM(I1318:I1322)</f>
        <v>2500</v>
      </c>
      <c r="J1317" s="7">
        <f t="shared" si="48"/>
        <v>1</v>
      </c>
      <c r="K1317" s="12"/>
    </row>
    <row r="1318" spans="1:11" ht="15.75">
      <c r="A1318" s="10"/>
      <c r="B1318" s="227"/>
      <c r="C1318" s="223">
        <v>201</v>
      </c>
      <c r="D1318" s="224" t="s">
        <v>636</v>
      </c>
      <c r="E1318" s="128"/>
      <c r="F1318" s="129"/>
      <c r="G1318" s="461"/>
      <c r="H1318" s="128"/>
      <c r="I1318" s="129"/>
      <c r="J1318" s="7">
        <f t="shared" si="48"/>
      </c>
      <c r="K1318" s="12"/>
    </row>
    <row r="1319" spans="1:11" ht="15.75">
      <c r="A1319" s="10"/>
      <c r="B1319" s="228"/>
      <c r="C1319" s="229">
        <v>202</v>
      </c>
      <c r="D1319" s="230" t="s">
        <v>637</v>
      </c>
      <c r="E1319" s="134"/>
      <c r="F1319" s="135"/>
      <c r="G1319" s="466"/>
      <c r="H1319" s="134"/>
      <c r="I1319" s="135"/>
      <c r="J1319" s="7">
        <f t="shared" si="48"/>
      </c>
      <c r="K1319" s="12"/>
    </row>
    <row r="1320" spans="1:11" ht="31.5">
      <c r="A1320" s="10"/>
      <c r="B1320" s="231"/>
      <c r="C1320" s="229">
        <v>205</v>
      </c>
      <c r="D1320" s="230" t="s">
        <v>495</v>
      </c>
      <c r="E1320" s="134">
        <v>1054</v>
      </c>
      <c r="F1320" s="135">
        <v>2500</v>
      </c>
      <c r="G1320" s="135">
        <v>2500</v>
      </c>
      <c r="H1320" s="135">
        <v>2500</v>
      </c>
      <c r="I1320" s="135">
        <v>2500</v>
      </c>
      <c r="J1320" s="7">
        <f t="shared" si="48"/>
        <v>1</v>
      </c>
      <c r="K1320" s="12"/>
    </row>
    <row r="1321" spans="1:11" ht="15.75">
      <c r="A1321" s="10"/>
      <c r="B1321" s="231"/>
      <c r="C1321" s="229">
        <v>208</v>
      </c>
      <c r="D1321" s="232" t="s">
        <v>496</v>
      </c>
      <c r="E1321" s="134"/>
      <c r="F1321" s="135"/>
      <c r="G1321" s="466"/>
      <c r="H1321" s="134"/>
      <c r="I1321" s="135"/>
      <c r="J1321" s="7">
        <f t="shared" si="48"/>
      </c>
      <c r="K1321" s="12"/>
    </row>
    <row r="1322" spans="1:11" ht="15.75">
      <c r="A1322" s="10"/>
      <c r="B1322" s="227"/>
      <c r="C1322" s="225">
        <v>209</v>
      </c>
      <c r="D1322" s="233" t="s">
        <v>497</v>
      </c>
      <c r="E1322" s="145">
        <v>900</v>
      </c>
      <c r="F1322" s="146">
        <v>0</v>
      </c>
      <c r="G1322" s="467"/>
      <c r="H1322" s="145"/>
      <c r="I1322" s="146"/>
      <c r="J1322" s="7">
        <f t="shared" si="48"/>
        <v>1</v>
      </c>
      <c r="K1322" s="12"/>
    </row>
    <row r="1323" spans="1:11" ht="15.75">
      <c r="A1323" s="10"/>
      <c r="B1323" s="217">
        <v>500</v>
      </c>
      <c r="C1323" s="788" t="s">
        <v>154</v>
      </c>
      <c r="D1323" s="805"/>
      <c r="E1323" s="218">
        <f>SUM(E1324:E1330)</f>
        <v>6963</v>
      </c>
      <c r="F1323" s="219">
        <f>SUM(F1324:F1330)</f>
        <v>12500</v>
      </c>
      <c r="G1323" s="220">
        <f>SUM(G1324:G1330)</f>
        <v>12500</v>
      </c>
      <c r="H1323" s="218">
        <f>SUM(H1324:H1330)</f>
        <v>12500</v>
      </c>
      <c r="I1323" s="219">
        <f>SUM(I1324:I1330)</f>
        <v>12500</v>
      </c>
      <c r="J1323" s="7">
        <f t="shared" si="48"/>
        <v>1</v>
      </c>
      <c r="K1323" s="12"/>
    </row>
    <row r="1324" spans="1:11" ht="31.5">
      <c r="A1324" s="10"/>
      <c r="B1324" s="227"/>
      <c r="C1324" s="234">
        <v>551</v>
      </c>
      <c r="D1324" s="235" t="s">
        <v>155</v>
      </c>
      <c r="E1324" s="128">
        <v>4205</v>
      </c>
      <c r="F1324" s="129">
        <v>6500</v>
      </c>
      <c r="G1324" s="129">
        <v>6500</v>
      </c>
      <c r="H1324" s="129">
        <v>6500</v>
      </c>
      <c r="I1324" s="129">
        <v>6500</v>
      </c>
      <c r="J1324" s="7">
        <f t="shared" si="48"/>
        <v>1</v>
      </c>
      <c r="K1324" s="12"/>
    </row>
    <row r="1325" spans="1:11" ht="15.75">
      <c r="A1325" s="10"/>
      <c r="B1325" s="227"/>
      <c r="C1325" s="236">
        <v>552</v>
      </c>
      <c r="D1325" s="237" t="s">
        <v>762</v>
      </c>
      <c r="E1325" s="134"/>
      <c r="F1325" s="135"/>
      <c r="G1325" s="466"/>
      <c r="H1325" s="134"/>
      <c r="I1325" s="135"/>
      <c r="J1325" s="7">
        <f t="shared" si="48"/>
      </c>
      <c r="K1325" s="12"/>
    </row>
    <row r="1326" spans="1:11" ht="15.75">
      <c r="A1326" s="10"/>
      <c r="B1326" s="238"/>
      <c r="C1326" s="236">
        <v>558</v>
      </c>
      <c r="D1326" s="239" t="s">
        <v>726</v>
      </c>
      <c r="E1326" s="350">
        <v>0</v>
      </c>
      <c r="F1326" s="351">
        <v>0</v>
      </c>
      <c r="G1326" s="136">
        <v>0</v>
      </c>
      <c r="H1326" s="350">
        <v>0</v>
      </c>
      <c r="I1326" s="351">
        <v>0</v>
      </c>
      <c r="J1326" s="7">
        <f t="shared" si="48"/>
      </c>
      <c r="K1326" s="12"/>
    </row>
    <row r="1327" spans="1:11" ht="15.75">
      <c r="A1327" s="10"/>
      <c r="B1327" s="238"/>
      <c r="C1327" s="236">
        <v>560</v>
      </c>
      <c r="D1327" s="239" t="s">
        <v>156</v>
      </c>
      <c r="E1327" s="134">
        <v>1745</v>
      </c>
      <c r="F1327" s="135">
        <v>3000</v>
      </c>
      <c r="G1327" s="135">
        <v>3000</v>
      </c>
      <c r="H1327" s="135">
        <v>3000</v>
      </c>
      <c r="I1327" s="135">
        <v>3000</v>
      </c>
      <c r="J1327" s="7">
        <f t="shared" si="48"/>
        <v>1</v>
      </c>
      <c r="K1327" s="12"/>
    </row>
    <row r="1328" spans="1:11" ht="15.75">
      <c r="A1328" s="10"/>
      <c r="B1328" s="238"/>
      <c r="C1328" s="236">
        <v>580</v>
      </c>
      <c r="D1328" s="237" t="s">
        <v>157</v>
      </c>
      <c r="E1328" s="134">
        <v>1013</v>
      </c>
      <c r="F1328" s="135">
        <v>3000</v>
      </c>
      <c r="G1328" s="135">
        <v>3000</v>
      </c>
      <c r="H1328" s="135">
        <v>3000</v>
      </c>
      <c r="I1328" s="135">
        <v>3000</v>
      </c>
      <c r="J1328" s="7">
        <f t="shared" si="48"/>
        <v>1</v>
      </c>
      <c r="K1328" s="12"/>
    </row>
    <row r="1329" spans="1:11" ht="30">
      <c r="A1329" s="10"/>
      <c r="B1329" s="227"/>
      <c r="C1329" s="236">
        <v>588</v>
      </c>
      <c r="D1329" s="237" t="s">
        <v>728</v>
      </c>
      <c r="E1329" s="350">
        <v>0</v>
      </c>
      <c r="F1329" s="351">
        <v>0</v>
      </c>
      <c r="G1329" s="136">
        <v>0</v>
      </c>
      <c r="H1329" s="350">
        <v>0</v>
      </c>
      <c r="I1329" s="351">
        <v>0</v>
      </c>
      <c r="J1329" s="7">
        <f t="shared" si="48"/>
      </c>
      <c r="K1329" s="12"/>
    </row>
    <row r="1330" spans="1:11" ht="31.5">
      <c r="A1330" s="10"/>
      <c r="B1330" s="227"/>
      <c r="C1330" s="240">
        <v>590</v>
      </c>
      <c r="D1330" s="241" t="s">
        <v>158</v>
      </c>
      <c r="E1330" s="145"/>
      <c r="F1330" s="146"/>
      <c r="G1330" s="467"/>
      <c r="H1330" s="145"/>
      <c r="I1330" s="146"/>
      <c r="J1330" s="7">
        <f t="shared" si="48"/>
      </c>
      <c r="K1330" s="12"/>
    </row>
    <row r="1331" spans="1:11" ht="15.75">
      <c r="A1331" s="21">
        <v>5</v>
      </c>
      <c r="B1331" s="217">
        <v>800</v>
      </c>
      <c r="C1331" s="786" t="s">
        <v>159</v>
      </c>
      <c r="D1331" s="806"/>
      <c r="E1331" s="468"/>
      <c r="F1331" s="469"/>
      <c r="G1331" s="470"/>
      <c r="H1331" s="468"/>
      <c r="I1331" s="469"/>
      <c r="J1331" s="7">
        <f t="shared" si="48"/>
      </c>
      <c r="K1331" s="12"/>
    </row>
    <row r="1332" spans="1:11" ht="15.75">
      <c r="A1332" s="22">
        <v>10</v>
      </c>
      <c r="B1332" s="217">
        <v>1000</v>
      </c>
      <c r="C1332" s="787" t="s">
        <v>160</v>
      </c>
      <c r="D1332" s="804"/>
      <c r="E1332" s="218">
        <f>SUM(E1333:E1349)</f>
        <v>120815</v>
      </c>
      <c r="F1332" s="219">
        <f>SUM(F1333:F1349)</f>
        <v>148050</v>
      </c>
      <c r="G1332" s="220">
        <f>SUM(G1333:G1349)</f>
        <v>148050</v>
      </c>
      <c r="H1332" s="218">
        <f>SUM(H1333:H1349)</f>
        <v>148050</v>
      </c>
      <c r="I1332" s="219">
        <f>SUM(I1333:I1349)</f>
        <v>148050</v>
      </c>
      <c r="J1332" s="7">
        <f t="shared" si="48"/>
        <v>1</v>
      </c>
      <c r="K1332" s="12"/>
    </row>
    <row r="1333" spans="1:11" ht="15.75">
      <c r="A1333" s="22">
        <v>15</v>
      </c>
      <c r="B1333" s="228"/>
      <c r="C1333" s="223">
        <v>1011</v>
      </c>
      <c r="D1333" s="242" t="s">
        <v>161</v>
      </c>
      <c r="E1333" s="128"/>
      <c r="F1333" s="129"/>
      <c r="G1333" s="461"/>
      <c r="H1333" s="128"/>
      <c r="I1333" s="129"/>
      <c r="J1333" s="7">
        <f t="shared" si="48"/>
      </c>
      <c r="K1333" s="12"/>
    </row>
    <row r="1334" spans="1:11" ht="15.75">
      <c r="A1334" s="21">
        <v>35</v>
      </c>
      <c r="B1334" s="228"/>
      <c r="C1334" s="229">
        <v>1012</v>
      </c>
      <c r="D1334" s="230" t="s">
        <v>162</v>
      </c>
      <c r="E1334" s="134"/>
      <c r="F1334" s="135"/>
      <c r="G1334" s="466"/>
      <c r="H1334" s="134"/>
      <c r="I1334" s="135"/>
      <c r="J1334" s="7">
        <f t="shared" si="48"/>
      </c>
      <c r="K1334" s="12"/>
    </row>
    <row r="1335" spans="1:11" ht="15.75">
      <c r="A1335" s="22">
        <v>40</v>
      </c>
      <c r="B1335" s="228"/>
      <c r="C1335" s="229">
        <v>1013</v>
      </c>
      <c r="D1335" s="230" t="s">
        <v>163</v>
      </c>
      <c r="E1335" s="134">
        <v>1200</v>
      </c>
      <c r="F1335" s="135">
        <v>0</v>
      </c>
      <c r="G1335" s="466"/>
      <c r="H1335" s="134"/>
      <c r="I1335" s="135"/>
      <c r="J1335" s="7">
        <f t="shared" si="48"/>
        <v>1</v>
      </c>
      <c r="K1335" s="12"/>
    </row>
    <row r="1336" spans="1:11" ht="15.75">
      <c r="A1336" s="22">
        <v>45</v>
      </c>
      <c r="B1336" s="228"/>
      <c r="C1336" s="229">
        <v>1014</v>
      </c>
      <c r="D1336" s="230" t="s">
        <v>164</v>
      </c>
      <c r="E1336" s="134"/>
      <c r="F1336" s="135"/>
      <c r="G1336" s="466"/>
      <c r="H1336" s="134"/>
      <c r="I1336" s="135"/>
      <c r="J1336" s="7">
        <f t="shared" si="48"/>
      </c>
      <c r="K1336" s="12"/>
    </row>
    <row r="1337" spans="1:11" ht="15.75">
      <c r="A1337" s="22">
        <v>50</v>
      </c>
      <c r="B1337" s="228"/>
      <c r="C1337" s="229">
        <v>1015</v>
      </c>
      <c r="D1337" s="230" t="s">
        <v>165</v>
      </c>
      <c r="E1337" s="134">
        <v>23826</v>
      </c>
      <c r="F1337" s="135">
        <v>31000</v>
      </c>
      <c r="G1337" s="135">
        <v>31000</v>
      </c>
      <c r="H1337" s="135">
        <v>31000</v>
      </c>
      <c r="I1337" s="135">
        <v>31000</v>
      </c>
      <c r="J1337" s="7">
        <f t="shared" si="48"/>
        <v>1</v>
      </c>
      <c r="K1337" s="12"/>
    </row>
    <row r="1338" spans="1:11" ht="15.75">
      <c r="A1338" s="22">
        <v>55</v>
      </c>
      <c r="B1338" s="228"/>
      <c r="C1338" s="243">
        <v>1016</v>
      </c>
      <c r="D1338" s="244" t="s">
        <v>166</v>
      </c>
      <c r="E1338" s="140">
        <v>24887</v>
      </c>
      <c r="F1338" s="141">
        <v>30000</v>
      </c>
      <c r="G1338" s="141">
        <v>30000</v>
      </c>
      <c r="H1338" s="141">
        <v>30000</v>
      </c>
      <c r="I1338" s="141">
        <v>30000</v>
      </c>
      <c r="J1338" s="7">
        <f t="shared" si="48"/>
        <v>1</v>
      </c>
      <c r="K1338" s="12"/>
    </row>
    <row r="1339" spans="1:11" ht="15.75">
      <c r="A1339" s="22">
        <v>60</v>
      </c>
      <c r="B1339" s="222"/>
      <c r="C1339" s="245">
        <v>1020</v>
      </c>
      <c r="D1339" s="246" t="s">
        <v>167</v>
      </c>
      <c r="E1339" s="329">
        <v>69099</v>
      </c>
      <c r="F1339" s="330">
        <v>83000</v>
      </c>
      <c r="G1339" s="330">
        <v>83000</v>
      </c>
      <c r="H1339" s="330">
        <v>83000</v>
      </c>
      <c r="I1339" s="330">
        <v>83000</v>
      </c>
      <c r="J1339" s="7">
        <f t="shared" si="48"/>
        <v>1</v>
      </c>
      <c r="K1339" s="12"/>
    </row>
    <row r="1340" spans="1:11" ht="15.75">
      <c r="A1340" s="21">
        <v>65</v>
      </c>
      <c r="B1340" s="228"/>
      <c r="C1340" s="247">
        <v>1030</v>
      </c>
      <c r="D1340" s="248" t="s">
        <v>168</v>
      </c>
      <c r="E1340" s="325"/>
      <c r="F1340" s="326"/>
      <c r="G1340" s="471"/>
      <c r="H1340" s="325"/>
      <c r="I1340" s="326"/>
      <c r="J1340" s="7">
        <f t="shared" si="48"/>
      </c>
      <c r="K1340" s="12"/>
    </row>
    <row r="1341" spans="1:11" ht="15.75">
      <c r="A1341" s="22">
        <v>70</v>
      </c>
      <c r="B1341" s="228"/>
      <c r="C1341" s="245">
        <v>1051</v>
      </c>
      <c r="D1341" s="250" t="s">
        <v>169</v>
      </c>
      <c r="E1341" s="329">
        <v>20</v>
      </c>
      <c r="F1341" s="330">
        <v>50</v>
      </c>
      <c r="G1341" s="330">
        <v>50</v>
      </c>
      <c r="H1341" s="330">
        <v>50</v>
      </c>
      <c r="I1341" s="330">
        <v>50</v>
      </c>
      <c r="J1341" s="7">
        <f t="shared" si="48"/>
        <v>1</v>
      </c>
      <c r="K1341" s="12"/>
    </row>
    <row r="1342" spans="1:11" ht="15.75">
      <c r="A1342" s="22">
        <v>75</v>
      </c>
      <c r="B1342" s="228"/>
      <c r="C1342" s="229">
        <v>1052</v>
      </c>
      <c r="D1342" s="230" t="s">
        <v>170</v>
      </c>
      <c r="E1342" s="134"/>
      <c r="F1342" s="135"/>
      <c r="G1342" s="466"/>
      <c r="H1342" s="134"/>
      <c r="I1342" s="135"/>
      <c r="J1342" s="7">
        <f t="shared" si="48"/>
      </c>
      <c r="K1342" s="12"/>
    </row>
    <row r="1343" spans="1:11" ht="15.75">
      <c r="A1343" s="22">
        <v>80</v>
      </c>
      <c r="B1343" s="228"/>
      <c r="C1343" s="247">
        <v>1053</v>
      </c>
      <c r="D1343" s="248" t="s">
        <v>729</v>
      </c>
      <c r="E1343" s="325"/>
      <c r="F1343" s="326"/>
      <c r="G1343" s="471"/>
      <c r="H1343" s="325"/>
      <c r="I1343" s="326"/>
      <c r="J1343" s="7">
        <f t="shared" si="48"/>
      </c>
      <c r="K1343" s="12"/>
    </row>
    <row r="1344" spans="1:11" ht="15.75">
      <c r="A1344" s="22">
        <v>80</v>
      </c>
      <c r="B1344" s="228"/>
      <c r="C1344" s="245">
        <v>1062</v>
      </c>
      <c r="D1344" s="246" t="s">
        <v>171</v>
      </c>
      <c r="E1344" s="329">
        <v>1783</v>
      </c>
      <c r="F1344" s="330">
        <v>4000</v>
      </c>
      <c r="G1344" s="330">
        <v>4000</v>
      </c>
      <c r="H1344" s="330">
        <v>4000</v>
      </c>
      <c r="I1344" s="330">
        <v>4000</v>
      </c>
      <c r="J1344" s="7">
        <f t="shared" si="48"/>
        <v>1</v>
      </c>
      <c r="K1344" s="12"/>
    </row>
    <row r="1345" spans="1:11" ht="15.75">
      <c r="A1345" s="22">
        <v>85</v>
      </c>
      <c r="B1345" s="228"/>
      <c r="C1345" s="247">
        <v>1063</v>
      </c>
      <c r="D1345" s="251" t="s">
        <v>688</v>
      </c>
      <c r="E1345" s="325"/>
      <c r="F1345" s="326"/>
      <c r="G1345" s="471"/>
      <c r="H1345" s="325"/>
      <c r="I1345" s="326"/>
      <c r="J1345" s="7">
        <f t="shared" si="48"/>
      </c>
      <c r="K1345" s="12"/>
    </row>
    <row r="1346" spans="1:11" ht="15.75">
      <c r="A1346" s="22">
        <v>90</v>
      </c>
      <c r="B1346" s="228"/>
      <c r="C1346" s="252">
        <v>1069</v>
      </c>
      <c r="D1346" s="253" t="s">
        <v>172</v>
      </c>
      <c r="E1346" s="395"/>
      <c r="F1346" s="396"/>
      <c r="G1346" s="473"/>
      <c r="H1346" s="395"/>
      <c r="I1346" s="396"/>
      <c r="J1346" s="7">
        <f t="shared" si="48"/>
      </c>
      <c r="K1346" s="12"/>
    </row>
    <row r="1347" spans="1:11" ht="15.75">
      <c r="A1347" s="22">
        <v>90</v>
      </c>
      <c r="B1347" s="222"/>
      <c r="C1347" s="245">
        <v>1091</v>
      </c>
      <c r="D1347" s="250" t="s">
        <v>763</v>
      </c>
      <c r="E1347" s="329"/>
      <c r="F1347" s="330"/>
      <c r="G1347" s="474"/>
      <c r="H1347" s="329"/>
      <c r="I1347" s="330"/>
      <c r="J1347" s="7">
        <f t="shared" si="48"/>
      </c>
      <c r="K1347" s="12"/>
    </row>
    <row r="1348" spans="1:11" ht="15.75">
      <c r="A1348" s="21">
        <v>115</v>
      </c>
      <c r="B1348" s="228"/>
      <c r="C1348" s="229">
        <v>1092</v>
      </c>
      <c r="D1348" s="230" t="s">
        <v>264</v>
      </c>
      <c r="E1348" s="134"/>
      <c r="F1348" s="135"/>
      <c r="G1348" s="466"/>
      <c r="H1348" s="134"/>
      <c r="I1348" s="135"/>
      <c r="J1348" s="7">
        <f t="shared" si="48"/>
      </c>
      <c r="K1348" s="12"/>
    </row>
    <row r="1349" spans="1:11" ht="15.75">
      <c r="A1349" s="21">
        <v>125</v>
      </c>
      <c r="B1349" s="228"/>
      <c r="C1349" s="225">
        <v>1098</v>
      </c>
      <c r="D1349" s="254" t="s">
        <v>173</v>
      </c>
      <c r="E1349" s="145"/>
      <c r="F1349" s="146"/>
      <c r="G1349" s="467"/>
      <c r="H1349" s="145"/>
      <c r="I1349" s="146"/>
      <c r="J1349" s="7">
        <f t="shared" si="48"/>
      </c>
      <c r="K1349" s="12"/>
    </row>
    <row r="1350" spans="1:11" ht="15.75">
      <c r="A1350" s="22">
        <v>130</v>
      </c>
      <c r="B1350" s="217">
        <v>1900</v>
      </c>
      <c r="C1350" s="784" t="s">
        <v>231</v>
      </c>
      <c r="D1350" s="807"/>
      <c r="E1350" s="218">
        <f>SUM(E1351:E1353)</f>
        <v>91</v>
      </c>
      <c r="F1350" s="219">
        <f>SUM(F1351:F1353)</f>
        <v>200</v>
      </c>
      <c r="G1350" s="220">
        <f>SUM(G1351:G1353)</f>
        <v>200</v>
      </c>
      <c r="H1350" s="218">
        <f>SUM(H1351:H1353)</f>
        <v>200</v>
      </c>
      <c r="I1350" s="219">
        <f>SUM(I1351:I1353)</f>
        <v>200</v>
      </c>
      <c r="J1350" s="7">
        <f t="shared" si="48"/>
        <v>1</v>
      </c>
      <c r="K1350" s="12"/>
    </row>
    <row r="1351" spans="1:11" ht="31.5">
      <c r="A1351" s="22">
        <v>135</v>
      </c>
      <c r="B1351" s="228"/>
      <c r="C1351" s="223">
        <v>1901</v>
      </c>
      <c r="D1351" s="255" t="s">
        <v>764</v>
      </c>
      <c r="E1351" s="128">
        <v>15</v>
      </c>
      <c r="F1351" s="129">
        <v>100</v>
      </c>
      <c r="G1351" s="129">
        <v>100</v>
      </c>
      <c r="H1351" s="129">
        <v>100</v>
      </c>
      <c r="I1351" s="129">
        <v>100</v>
      </c>
      <c r="J1351" s="7">
        <f t="shared" si="48"/>
        <v>1</v>
      </c>
      <c r="K1351" s="12"/>
    </row>
    <row r="1352" spans="1:11" ht="31.5">
      <c r="A1352" s="22">
        <v>140</v>
      </c>
      <c r="B1352" s="256"/>
      <c r="C1352" s="229">
        <v>1981</v>
      </c>
      <c r="D1352" s="257" t="s">
        <v>765</v>
      </c>
      <c r="E1352" s="134">
        <v>76</v>
      </c>
      <c r="F1352" s="135">
        <v>100</v>
      </c>
      <c r="G1352" s="135">
        <v>100</v>
      </c>
      <c r="H1352" s="135">
        <v>100</v>
      </c>
      <c r="I1352" s="135">
        <v>100</v>
      </c>
      <c r="J1352" s="7">
        <f t="shared" si="48"/>
        <v>1</v>
      </c>
      <c r="K1352" s="12"/>
    </row>
    <row r="1353" spans="1:11" ht="31.5">
      <c r="A1353" s="22">
        <v>145</v>
      </c>
      <c r="B1353" s="228"/>
      <c r="C1353" s="225">
        <v>1991</v>
      </c>
      <c r="D1353" s="258" t="s">
        <v>766</v>
      </c>
      <c r="E1353" s="145"/>
      <c r="F1353" s="146"/>
      <c r="G1353" s="467"/>
      <c r="H1353" s="145"/>
      <c r="I1353" s="146"/>
      <c r="J1353" s="7">
        <f t="shared" si="48"/>
      </c>
      <c r="K1353" s="12"/>
    </row>
    <row r="1354" spans="1:11" ht="15.75">
      <c r="A1354" s="22">
        <v>150</v>
      </c>
      <c r="B1354" s="217">
        <v>2100</v>
      </c>
      <c r="C1354" s="784" t="s">
        <v>612</v>
      </c>
      <c r="D1354" s="807"/>
      <c r="E1354" s="218">
        <f>SUM(E1355:E1359)</f>
        <v>0</v>
      </c>
      <c r="F1354" s="219">
        <f>SUM(F1355:F1359)</f>
        <v>0</v>
      </c>
      <c r="G1354" s="220">
        <f>SUM(G1355:G1359)</f>
        <v>0</v>
      </c>
      <c r="H1354" s="218">
        <f>SUM(H1355:H1359)</f>
        <v>0</v>
      </c>
      <c r="I1354" s="219">
        <f>SUM(I1355:I1359)</f>
        <v>0</v>
      </c>
      <c r="J1354" s="7">
        <f t="shared" si="48"/>
      </c>
      <c r="K1354" s="12"/>
    </row>
    <row r="1355" spans="1:11" ht="15.75">
      <c r="A1355" s="22">
        <v>155</v>
      </c>
      <c r="B1355" s="228"/>
      <c r="C1355" s="223">
        <v>2110</v>
      </c>
      <c r="D1355" s="259" t="s">
        <v>174</v>
      </c>
      <c r="E1355" s="128"/>
      <c r="F1355" s="129"/>
      <c r="G1355" s="461"/>
      <c r="H1355" s="128"/>
      <c r="I1355" s="129"/>
      <c r="J1355" s="7">
        <f t="shared" si="48"/>
      </c>
      <c r="K1355" s="12"/>
    </row>
    <row r="1356" spans="1:11" ht="15.75">
      <c r="A1356" s="22">
        <v>160</v>
      </c>
      <c r="B1356" s="256"/>
      <c r="C1356" s="229">
        <v>2120</v>
      </c>
      <c r="D1356" s="232" t="s">
        <v>175</v>
      </c>
      <c r="E1356" s="134"/>
      <c r="F1356" s="135"/>
      <c r="G1356" s="466"/>
      <c r="H1356" s="134"/>
      <c r="I1356" s="135"/>
      <c r="J1356" s="7">
        <f t="shared" si="48"/>
      </c>
      <c r="K1356" s="12"/>
    </row>
    <row r="1357" spans="1:11" ht="15.75">
      <c r="A1357" s="22">
        <v>165</v>
      </c>
      <c r="B1357" s="256"/>
      <c r="C1357" s="229">
        <v>2125</v>
      </c>
      <c r="D1357" s="232" t="s">
        <v>176</v>
      </c>
      <c r="E1357" s="350">
        <v>0</v>
      </c>
      <c r="F1357" s="351">
        <v>0</v>
      </c>
      <c r="G1357" s="136">
        <v>0</v>
      </c>
      <c r="H1357" s="350">
        <v>0</v>
      </c>
      <c r="I1357" s="351">
        <v>0</v>
      </c>
      <c r="J1357" s="7">
        <f t="shared" si="48"/>
      </c>
      <c r="K1357" s="12"/>
    </row>
    <row r="1358" spans="1:11" ht="15.75">
      <c r="A1358" s="22">
        <v>175</v>
      </c>
      <c r="B1358" s="227"/>
      <c r="C1358" s="229">
        <v>2140</v>
      </c>
      <c r="D1358" s="232" t="s">
        <v>177</v>
      </c>
      <c r="E1358" s="350">
        <v>0</v>
      </c>
      <c r="F1358" s="351">
        <v>0</v>
      </c>
      <c r="G1358" s="136">
        <v>0</v>
      </c>
      <c r="H1358" s="350">
        <v>0</v>
      </c>
      <c r="I1358" s="351">
        <v>0</v>
      </c>
      <c r="J1358" s="7">
        <f t="shared" si="48"/>
      </c>
      <c r="K1358" s="12"/>
    </row>
    <row r="1359" spans="1:11" ht="15.75">
      <c r="A1359" s="22">
        <v>180</v>
      </c>
      <c r="B1359" s="228"/>
      <c r="C1359" s="225">
        <v>2190</v>
      </c>
      <c r="D1359" s="260" t="s">
        <v>178</v>
      </c>
      <c r="E1359" s="145"/>
      <c r="F1359" s="146"/>
      <c r="G1359" s="467"/>
      <c r="H1359" s="145"/>
      <c r="I1359" s="146"/>
      <c r="J1359" s="7">
        <f t="shared" si="48"/>
      </c>
      <c r="K1359" s="12"/>
    </row>
    <row r="1360" spans="1:11" ht="15.75">
      <c r="A1360" s="22">
        <v>185</v>
      </c>
      <c r="B1360" s="217">
        <v>2200</v>
      </c>
      <c r="C1360" s="784" t="s">
        <v>179</v>
      </c>
      <c r="D1360" s="807"/>
      <c r="E1360" s="218">
        <f>SUM(E1361:E1362)</f>
        <v>0</v>
      </c>
      <c r="F1360" s="219">
        <f>SUM(F1361:F1362)</f>
        <v>0</v>
      </c>
      <c r="G1360" s="220">
        <f>SUM(G1361:G1362)</f>
        <v>0</v>
      </c>
      <c r="H1360" s="218">
        <f>SUM(H1361:H1362)</f>
        <v>0</v>
      </c>
      <c r="I1360" s="219">
        <f>SUM(I1361:I1362)</f>
        <v>0</v>
      </c>
      <c r="J1360" s="7">
        <f t="shared" si="48"/>
      </c>
      <c r="K1360" s="12"/>
    </row>
    <row r="1361" spans="1:11" ht="15.75">
      <c r="A1361" s="22">
        <v>190</v>
      </c>
      <c r="B1361" s="228"/>
      <c r="C1361" s="223">
        <v>2221</v>
      </c>
      <c r="D1361" s="224" t="s">
        <v>265</v>
      </c>
      <c r="E1361" s="128"/>
      <c r="F1361" s="129"/>
      <c r="G1361" s="461"/>
      <c r="H1361" s="128"/>
      <c r="I1361" s="129"/>
      <c r="J1361" s="7">
        <f t="shared" si="48"/>
      </c>
      <c r="K1361" s="12"/>
    </row>
    <row r="1362" spans="1:11" ht="15.75">
      <c r="A1362" s="22">
        <v>200</v>
      </c>
      <c r="B1362" s="228"/>
      <c r="C1362" s="225">
        <v>2224</v>
      </c>
      <c r="D1362" s="226" t="s">
        <v>180</v>
      </c>
      <c r="E1362" s="145"/>
      <c r="F1362" s="146"/>
      <c r="G1362" s="467"/>
      <c r="H1362" s="145"/>
      <c r="I1362" s="146"/>
      <c r="J1362" s="7">
        <f t="shared" si="48"/>
      </c>
      <c r="K1362" s="12"/>
    </row>
    <row r="1363" spans="1:11" ht="15.75">
      <c r="A1363" s="22">
        <v>200</v>
      </c>
      <c r="B1363" s="217">
        <v>2500</v>
      </c>
      <c r="C1363" s="784" t="s">
        <v>181</v>
      </c>
      <c r="D1363" s="807"/>
      <c r="E1363" s="468"/>
      <c r="F1363" s="469"/>
      <c r="G1363" s="470"/>
      <c r="H1363" s="468"/>
      <c r="I1363" s="469"/>
      <c r="J1363" s="7">
        <f t="shared" si="48"/>
      </c>
      <c r="K1363" s="12"/>
    </row>
    <row r="1364" spans="1:11" ht="15.75">
      <c r="A1364" s="22">
        <v>205</v>
      </c>
      <c r="B1364" s="217">
        <v>2600</v>
      </c>
      <c r="C1364" s="785" t="s">
        <v>182</v>
      </c>
      <c r="D1364" s="808"/>
      <c r="E1364" s="468"/>
      <c r="F1364" s="469"/>
      <c r="G1364" s="470"/>
      <c r="H1364" s="468"/>
      <c r="I1364" s="469"/>
      <c r="J1364" s="7">
        <f t="shared" si="48"/>
      </c>
      <c r="K1364" s="12"/>
    </row>
    <row r="1365" spans="1:11" ht="15.75">
      <c r="A1365" s="22">
        <v>210</v>
      </c>
      <c r="B1365" s="217">
        <v>2700</v>
      </c>
      <c r="C1365" s="785" t="s">
        <v>183</v>
      </c>
      <c r="D1365" s="808"/>
      <c r="E1365" s="468"/>
      <c r="F1365" s="469"/>
      <c r="G1365" s="470"/>
      <c r="H1365" s="468"/>
      <c r="I1365" s="469"/>
      <c r="J1365" s="7">
        <f t="shared" si="48"/>
      </c>
      <c r="K1365" s="12"/>
    </row>
    <row r="1366" spans="1:11" ht="36" customHeight="1">
      <c r="A1366" s="22">
        <v>215</v>
      </c>
      <c r="B1366" s="217">
        <v>2800</v>
      </c>
      <c r="C1366" s="785" t="s">
        <v>1266</v>
      </c>
      <c r="D1366" s="808"/>
      <c r="E1366" s="468"/>
      <c r="F1366" s="469"/>
      <c r="G1366" s="470"/>
      <c r="H1366" s="468"/>
      <c r="I1366" s="469"/>
      <c r="J1366" s="7">
        <f t="shared" si="48"/>
      </c>
      <c r="K1366" s="12"/>
    </row>
    <row r="1367" spans="1:11" ht="15.75">
      <c r="A1367" s="21">
        <v>220</v>
      </c>
      <c r="B1367" s="217">
        <v>2900</v>
      </c>
      <c r="C1367" s="784" t="s">
        <v>184</v>
      </c>
      <c r="D1367" s="807"/>
      <c r="E1367" s="218">
        <f>SUM(E1368:E1375)</f>
        <v>0</v>
      </c>
      <c r="F1367" s="218">
        <f>SUM(F1368:F1375)</f>
        <v>0</v>
      </c>
      <c r="G1367" s="218">
        <f>SUM(G1368:G1375)</f>
        <v>0</v>
      </c>
      <c r="H1367" s="218">
        <f>SUM(H1368:H1375)</f>
        <v>0</v>
      </c>
      <c r="I1367" s="218">
        <f>SUM(I1368:I1375)</f>
        <v>0</v>
      </c>
      <c r="J1367" s="7">
        <f t="shared" si="48"/>
      </c>
      <c r="K1367" s="12"/>
    </row>
    <row r="1368" spans="1:11" ht="15.75">
      <c r="A1368" s="22">
        <v>225</v>
      </c>
      <c r="B1368" s="261"/>
      <c r="C1368" s="223">
        <v>2910</v>
      </c>
      <c r="D1368" s="262" t="s">
        <v>1620</v>
      </c>
      <c r="E1368" s="128"/>
      <c r="F1368" s="129"/>
      <c r="G1368" s="461"/>
      <c r="H1368" s="128"/>
      <c r="I1368" s="129"/>
      <c r="J1368" s="7">
        <f t="shared" si="48"/>
      </c>
      <c r="K1368" s="12"/>
    </row>
    <row r="1369" spans="1:11" ht="15.75">
      <c r="A1369" s="22">
        <v>230</v>
      </c>
      <c r="B1369" s="261"/>
      <c r="C1369" s="223">
        <v>2920</v>
      </c>
      <c r="D1369" s="262" t="s">
        <v>185</v>
      </c>
      <c r="E1369" s="128"/>
      <c r="F1369" s="129"/>
      <c r="G1369" s="461"/>
      <c r="H1369" s="128"/>
      <c r="I1369" s="129"/>
      <c r="J1369" s="7">
        <f t="shared" si="48"/>
      </c>
      <c r="K1369" s="12"/>
    </row>
    <row r="1370" spans="1:11" ht="31.5">
      <c r="A1370" s="22">
        <v>245</v>
      </c>
      <c r="B1370" s="261"/>
      <c r="C1370" s="247">
        <v>2969</v>
      </c>
      <c r="D1370" s="263" t="s">
        <v>186</v>
      </c>
      <c r="E1370" s="325"/>
      <c r="F1370" s="326"/>
      <c r="G1370" s="471"/>
      <c r="H1370" s="325"/>
      <c r="I1370" s="326"/>
      <c r="J1370" s="7">
        <f t="shared" si="48"/>
      </c>
      <c r="K1370" s="12"/>
    </row>
    <row r="1371" spans="1:11" ht="31.5">
      <c r="A1371" s="21">
        <v>220</v>
      </c>
      <c r="B1371" s="261"/>
      <c r="C1371" s="264">
        <v>2970</v>
      </c>
      <c r="D1371" s="265" t="s">
        <v>187</v>
      </c>
      <c r="E1371" s="420"/>
      <c r="F1371" s="421"/>
      <c r="G1371" s="472"/>
      <c r="H1371" s="420"/>
      <c r="I1371" s="421"/>
      <c r="J1371" s="7">
        <f t="shared" si="48"/>
      </c>
      <c r="K1371" s="12"/>
    </row>
    <row r="1372" spans="1:11" ht="15.75">
      <c r="A1372" s="22">
        <v>225</v>
      </c>
      <c r="B1372" s="261"/>
      <c r="C1372" s="252">
        <v>2989</v>
      </c>
      <c r="D1372" s="266" t="s">
        <v>188</v>
      </c>
      <c r="E1372" s="395"/>
      <c r="F1372" s="396"/>
      <c r="G1372" s="473"/>
      <c r="H1372" s="395"/>
      <c r="I1372" s="396"/>
      <c r="J1372" s="7">
        <f t="shared" si="48"/>
      </c>
      <c r="K1372" s="12"/>
    </row>
    <row r="1373" spans="1:11" ht="31.5">
      <c r="A1373" s="22">
        <v>230</v>
      </c>
      <c r="B1373" s="228"/>
      <c r="C1373" s="245">
        <v>2990</v>
      </c>
      <c r="D1373" s="267" t="s">
        <v>1621</v>
      </c>
      <c r="E1373" s="329"/>
      <c r="F1373" s="330"/>
      <c r="G1373" s="474"/>
      <c r="H1373" s="329"/>
      <c r="I1373" s="330"/>
      <c r="J1373" s="7">
        <f t="shared" si="48"/>
      </c>
      <c r="K1373" s="12"/>
    </row>
    <row r="1374" spans="1:11" ht="15.75">
      <c r="A1374" s="22">
        <v>235</v>
      </c>
      <c r="B1374" s="228"/>
      <c r="C1374" s="245">
        <v>2991</v>
      </c>
      <c r="D1374" s="267" t="s">
        <v>189</v>
      </c>
      <c r="E1374" s="329"/>
      <c r="F1374" s="330"/>
      <c r="G1374" s="474"/>
      <c r="H1374" s="329"/>
      <c r="I1374" s="330"/>
      <c r="J1374" s="7">
        <f t="shared" si="48"/>
      </c>
      <c r="K1374" s="12"/>
    </row>
    <row r="1375" spans="1:11" ht="15.75">
      <c r="A1375" s="22">
        <v>240</v>
      </c>
      <c r="B1375" s="228"/>
      <c r="C1375" s="225">
        <v>2992</v>
      </c>
      <c r="D1375" s="268" t="s">
        <v>190</v>
      </c>
      <c r="E1375" s="145"/>
      <c r="F1375" s="146"/>
      <c r="G1375" s="467"/>
      <c r="H1375" s="145"/>
      <c r="I1375" s="146"/>
      <c r="J1375" s="7">
        <f t="shared" si="48"/>
      </c>
      <c r="K1375" s="12"/>
    </row>
    <row r="1376" spans="1:11" ht="15.75">
      <c r="A1376" s="22">
        <v>245</v>
      </c>
      <c r="B1376" s="217">
        <v>3300</v>
      </c>
      <c r="C1376" s="269" t="s">
        <v>1642</v>
      </c>
      <c r="D1376" s="731"/>
      <c r="E1376" s="218">
        <f>SUM(E1377:E1381)</f>
        <v>0</v>
      </c>
      <c r="F1376" s="219">
        <f>SUM(F1377:F1381)</f>
        <v>0</v>
      </c>
      <c r="G1376" s="220">
        <f>SUM(G1377:G1381)</f>
        <v>0</v>
      </c>
      <c r="H1376" s="218">
        <f>SUM(H1377:H1381)</f>
        <v>0</v>
      </c>
      <c r="I1376" s="219">
        <f>SUM(I1377:I1381)</f>
        <v>0</v>
      </c>
      <c r="J1376" s="7">
        <f t="shared" si="48"/>
      </c>
      <c r="K1376" s="12"/>
    </row>
    <row r="1377" spans="1:11" ht="15.75">
      <c r="A1377" s="21">
        <v>250</v>
      </c>
      <c r="B1377" s="227"/>
      <c r="C1377" s="223">
        <v>3301</v>
      </c>
      <c r="D1377" s="270" t="s">
        <v>191</v>
      </c>
      <c r="E1377" s="348">
        <v>0</v>
      </c>
      <c r="F1377" s="349">
        <v>0</v>
      </c>
      <c r="G1377" s="130">
        <v>0</v>
      </c>
      <c r="H1377" s="348">
        <v>0</v>
      </c>
      <c r="I1377" s="349">
        <v>0</v>
      </c>
      <c r="J1377" s="7">
        <f t="shared" si="48"/>
      </c>
      <c r="K1377" s="12"/>
    </row>
    <row r="1378" spans="1:11" ht="15.75">
      <c r="A1378" s="22">
        <v>255</v>
      </c>
      <c r="B1378" s="227"/>
      <c r="C1378" s="229">
        <v>3302</v>
      </c>
      <c r="D1378" s="271" t="s">
        <v>610</v>
      </c>
      <c r="E1378" s="350">
        <v>0</v>
      </c>
      <c r="F1378" s="351">
        <v>0</v>
      </c>
      <c r="G1378" s="136">
        <v>0</v>
      </c>
      <c r="H1378" s="350">
        <v>0</v>
      </c>
      <c r="I1378" s="351">
        <v>0</v>
      </c>
      <c r="J1378" s="7">
        <f aca="true" t="shared" si="49" ref="J1378:J1429">(IF(OR($E1378&lt;&gt;0,$F1378&lt;&gt;0,$G1378&lt;&gt;0,$H1378&lt;&gt;0,$I1378&lt;&gt;0),$J$2,""))</f>
      </c>
      <c r="K1378" s="12"/>
    </row>
    <row r="1379" spans="1:11" ht="15.75">
      <c r="A1379" s="22">
        <v>265</v>
      </c>
      <c r="B1379" s="227"/>
      <c r="C1379" s="229">
        <v>3304</v>
      </c>
      <c r="D1379" s="271" t="s">
        <v>192</v>
      </c>
      <c r="E1379" s="350">
        <v>0</v>
      </c>
      <c r="F1379" s="351">
        <v>0</v>
      </c>
      <c r="G1379" s="136">
        <v>0</v>
      </c>
      <c r="H1379" s="350">
        <v>0</v>
      </c>
      <c r="I1379" s="351">
        <v>0</v>
      </c>
      <c r="J1379" s="7">
        <f t="shared" si="49"/>
      </c>
      <c r="K1379" s="12"/>
    </row>
    <row r="1380" spans="1:11" ht="30">
      <c r="A1380" s="21">
        <v>270</v>
      </c>
      <c r="B1380" s="227"/>
      <c r="C1380" s="225">
        <v>3306</v>
      </c>
      <c r="D1380" s="272" t="s">
        <v>1263</v>
      </c>
      <c r="E1380" s="350">
        <v>0</v>
      </c>
      <c r="F1380" s="351">
        <v>0</v>
      </c>
      <c r="G1380" s="136">
        <v>0</v>
      </c>
      <c r="H1380" s="350">
        <v>0</v>
      </c>
      <c r="I1380" s="351">
        <v>0</v>
      </c>
      <c r="J1380" s="7">
        <f t="shared" si="49"/>
      </c>
      <c r="K1380" s="12"/>
    </row>
    <row r="1381" spans="1:11" ht="15.75">
      <c r="A1381" s="21">
        <v>290</v>
      </c>
      <c r="B1381" s="227"/>
      <c r="C1381" s="225">
        <v>3307</v>
      </c>
      <c r="D1381" s="272" t="s">
        <v>1649</v>
      </c>
      <c r="E1381" s="352">
        <v>0</v>
      </c>
      <c r="F1381" s="353">
        <v>0</v>
      </c>
      <c r="G1381" s="147">
        <v>0</v>
      </c>
      <c r="H1381" s="352">
        <v>0</v>
      </c>
      <c r="I1381" s="353">
        <v>0</v>
      </c>
      <c r="J1381" s="7">
        <f t="shared" si="49"/>
      </c>
      <c r="K1381" s="12"/>
    </row>
    <row r="1382" spans="1:11" ht="15.75">
      <c r="A1382" s="37">
        <v>320</v>
      </c>
      <c r="B1382" s="217">
        <v>3900</v>
      </c>
      <c r="C1382" s="784" t="s">
        <v>193</v>
      </c>
      <c r="D1382" s="807"/>
      <c r="E1382" s="505">
        <v>0</v>
      </c>
      <c r="F1382" s="506">
        <v>0</v>
      </c>
      <c r="G1382" s="507">
        <v>0</v>
      </c>
      <c r="H1382" s="505">
        <v>0</v>
      </c>
      <c r="I1382" s="506">
        <v>0</v>
      </c>
      <c r="J1382" s="7">
        <f t="shared" si="49"/>
      </c>
      <c r="K1382" s="12"/>
    </row>
    <row r="1383" spans="1:11" ht="15.75">
      <c r="A1383" s="21">
        <v>330</v>
      </c>
      <c r="B1383" s="217">
        <v>4000</v>
      </c>
      <c r="C1383" s="784" t="s">
        <v>194</v>
      </c>
      <c r="D1383" s="807"/>
      <c r="E1383" s="468"/>
      <c r="F1383" s="469"/>
      <c r="G1383" s="470"/>
      <c r="H1383" s="468"/>
      <c r="I1383" s="469"/>
      <c r="J1383" s="7">
        <f t="shared" si="49"/>
      </c>
      <c r="K1383" s="12"/>
    </row>
    <row r="1384" spans="1:11" ht="15.75">
      <c r="A1384" s="21">
        <v>350</v>
      </c>
      <c r="B1384" s="217">
        <v>4100</v>
      </c>
      <c r="C1384" s="784" t="s">
        <v>195</v>
      </c>
      <c r="D1384" s="807"/>
      <c r="E1384" s="468"/>
      <c r="F1384" s="469"/>
      <c r="G1384" s="470"/>
      <c r="H1384" s="468"/>
      <c r="I1384" s="469"/>
      <c r="J1384" s="7">
        <f t="shared" si="49"/>
      </c>
      <c r="K1384" s="12"/>
    </row>
    <row r="1385" spans="1:11" ht="15.75">
      <c r="A1385" s="22">
        <v>355</v>
      </c>
      <c r="B1385" s="217">
        <v>4200</v>
      </c>
      <c r="C1385" s="784" t="s">
        <v>196</v>
      </c>
      <c r="D1385" s="807"/>
      <c r="E1385" s="218">
        <f>SUM(E1386:E1391)</f>
        <v>0</v>
      </c>
      <c r="F1385" s="219">
        <f>SUM(F1386:F1391)</f>
        <v>0</v>
      </c>
      <c r="G1385" s="220">
        <f>SUM(G1386:G1391)</f>
        <v>0</v>
      </c>
      <c r="H1385" s="218">
        <f>SUM(H1386:H1391)</f>
        <v>0</v>
      </c>
      <c r="I1385" s="219">
        <f>SUM(I1386:I1391)</f>
        <v>0</v>
      </c>
      <c r="J1385" s="7">
        <f t="shared" si="49"/>
      </c>
      <c r="K1385" s="12"/>
    </row>
    <row r="1386" spans="1:11" ht="15.75">
      <c r="A1386" s="22">
        <v>355</v>
      </c>
      <c r="B1386" s="273"/>
      <c r="C1386" s="223">
        <v>4201</v>
      </c>
      <c r="D1386" s="224" t="s">
        <v>197</v>
      </c>
      <c r="E1386" s="128"/>
      <c r="F1386" s="129"/>
      <c r="G1386" s="461"/>
      <c r="H1386" s="128"/>
      <c r="I1386" s="129"/>
      <c r="J1386" s="7">
        <f t="shared" si="49"/>
      </c>
      <c r="K1386" s="12"/>
    </row>
    <row r="1387" spans="1:11" ht="15.75">
      <c r="A1387" s="22">
        <v>375</v>
      </c>
      <c r="B1387" s="273"/>
      <c r="C1387" s="229">
        <v>4202</v>
      </c>
      <c r="D1387" s="274" t="s">
        <v>198</v>
      </c>
      <c r="E1387" s="134"/>
      <c r="F1387" s="135"/>
      <c r="G1387" s="466"/>
      <c r="H1387" s="134"/>
      <c r="I1387" s="135"/>
      <c r="J1387" s="7">
        <f t="shared" si="49"/>
      </c>
      <c r="K1387" s="12"/>
    </row>
    <row r="1388" spans="1:11" ht="15.75">
      <c r="A1388" s="22">
        <v>380</v>
      </c>
      <c r="B1388" s="273"/>
      <c r="C1388" s="229">
        <v>4214</v>
      </c>
      <c r="D1388" s="274" t="s">
        <v>199</v>
      </c>
      <c r="E1388" s="134"/>
      <c r="F1388" s="135"/>
      <c r="G1388" s="466"/>
      <c r="H1388" s="134"/>
      <c r="I1388" s="135"/>
      <c r="J1388" s="7">
        <f t="shared" si="49"/>
      </c>
      <c r="K1388" s="12"/>
    </row>
    <row r="1389" spans="1:11" ht="15.75">
      <c r="A1389" s="22">
        <v>385</v>
      </c>
      <c r="B1389" s="273"/>
      <c r="C1389" s="229">
        <v>4217</v>
      </c>
      <c r="D1389" s="274" t="s">
        <v>200</v>
      </c>
      <c r="E1389" s="134"/>
      <c r="F1389" s="135"/>
      <c r="G1389" s="466"/>
      <c r="H1389" s="134"/>
      <c r="I1389" s="135"/>
      <c r="J1389" s="7">
        <f t="shared" si="49"/>
      </c>
      <c r="K1389" s="12"/>
    </row>
    <row r="1390" spans="1:11" ht="31.5">
      <c r="A1390" s="22">
        <v>390</v>
      </c>
      <c r="B1390" s="273"/>
      <c r="C1390" s="229">
        <v>4218</v>
      </c>
      <c r="D1390" s="230" t="s">
        <v>201</v>
      </c>
      <c r="E1390" s="134"/>
      <c r="F1390" s="135"/>
      <c r="G1390" s="466"/>
      <c r="H1390" s="134"/>
      <c r="I1390" s="135"/>
      <c r="J1390" s="7">
        <f t="shared" si="49"/>
      </c>
      <c r="K1390" s="12"/>
    </row>
    <row r="1391" spans="1:11" ht="15.75">
      <c r="A1391" s="22">
        <v>390</v>
      </c>
      <c r="B1391" s="273"/>
      <c r="C1391" s="225">
        <v>4219</v>
      </c>
      <c r="D1391" s="258" t="s">
        <v>202</v>
      </c>
      <c r="E1391" s="145"/>
      <c r="F1391" s="146"/>
      <c r="G1391" s="467"/>
      <c r="H1391" s="145"/>
      <c r="I1391" s="146"/>
      <c r="J1391" s="7">
        <f t="shared" si="49"/>
      </c>
      <c r="K1391" s="12"/>
    </row>
    <row r="1392" spans="1:11" ht="15.75">
      <c r="A1392" s="22">
        <v>395</v>
      </c>
      <c r="B1392" s="217">
        <v>4300</v>
      </c>
      <c r="C1392" s="784" t="s">
        <v>1267</v>
      </c>
      <c r="D1392" s="807"/>
      <c r="E1392" s="218">
        <f>SUM(E1393:E1395)</f>
        <v>0</v>
      </c>
      <c r="F1392" s="219">
        <f>SUM(F1393:F1395)</f>
        <v>0</v>
      </c>
      <c r="G1392" s="220">
        <f>SUM(G1393:G1395)</f>
        <v>0</v>
      </c>
      <c r="H1392" s="218">
        <f>SUM(H1393:H1395)</f>
        <v>0</v>
      </c>
      <c r="I1392" s="219">
        <f>SUM(I1393:I1395)</f>
        <v>0</v>
      </c>
      <c r="J1392" s="7">
        <f t="shared" si="49"/>
      </c>
      <c r="K1392" s="12"/>
    </row>
    <row r="1393" spans="1:11" ht="15.75">
      <c r="A1393" s="17">
        <v>397</v>
      </c>
      <c r="B1393" s="273"/>
      <c r="C1393" s="223">
        <v>4301</v>
      </c>
      <c r="D1393" s="242" t="s">
        <v>203</v>
      </c>
      <c r="E1393" s="128"/>
      <c r="F1393" s="129"/>
      <c r="G1393" s="461"/>
      <c r="H1393" s="128"/>
      <c r="I1393" s="129"/>
      <c r="J1393" s="7">
        <f t="shared" si="49"/>
      </c>
      <c r="K1393" s="12"/>
    </row>
    <row r="1394" spans="1:11" ht="15.75">
      <c r="A1394" s="13">
        <v>398</v>
      </c>
      <c r="B1394" s="273"/>
      <c r="C1394" s="229">
        <v>4302</v>
      </c>
      <c r="D1394" s="274" t="s">
        <v>204</v>
      </c>
      <c r="E1394" s="134"/>
      <c r="F1394" s="135"/>
      <c r="G1394" s="466"/>
      <c r="H1394" s="134"/>
      <c r="I1394" s="135"/>
      <c r="J1394" s="7">
        <f t="shared" si="49"/>
      </c>
      <c r="K1394" s="12"/>
    </row>
    <row r="1395" spans="1:11" ht="15.75">
      <c r="A1395" s="13">
        <v>399</v>
      </c>
      <c r="B1395" s="273"/>
      <c r="C1395" s="225">
        <v>4309</v>
      </c>
      <c r="D1395" s="233" t="s">
        <v>205</v>
      </c>
      <c r="E1395" s="145"/>
      <c r="F1395" s="146"/>
      <c r="G1395" s="467"/>
      <c r="H1395" s="145"/>
      <c r="I1395" s="146"/>
      <c r="J1395" s="7">
        <f t="shared" si="49"/>
      </c>
      <c r="K1395" s="12"/>
    </row>
    <row r="1396" spans="1:11" ht="15.75">
      <c r="A1396" s="13">
        <v>400</v>
      </c>
      <c r="B1396" s="217">
        <v>4400</v>
      </c>
      <c r="C1396" s="784" t="s">
        <v>1264</v>
      </c>
      <c r="D1396" s="807"/>
      <c r="E1396" s="468"/>
      <c r="F1396" s="469"/>
      <c r="G1396" s="470"/>
      <c r="H1396" s="468"/>
      <c r="I1396" s="469"/>
      <c r="J1396" s="7">
        <f t="shared" si="49"/>
      </c>
      <c r="K1396" s="12"/>
    </row>
    <row r="1397" spans="1:11" ht="15.75">
      <c r="A1397" s="13">
        <v>401</v>
      </c>
      <c r="B1397" s="217">
        <v>4500</v>
      </c>
      <c r="C1397" s="784" t="s">
        <v>1265</v>
      </c>
      <c r="D1397" s="807"/>
      <c r="E1397" s="468"/>
      <c r="F1397" s="469"/>
      <c r="G1397" s="470"/>
      <c r="H1397" s="468"/>
      <c r="I1397" s="469"/>
      <c r="J1397" s="7">
        <f t="shared" si="49"/>
      </c>
      <c r="K1397" s="12"/>
    </row>
    <row r="1398" spans="1:11" ht="15.75">
      <c r="A1398" s="38">
        <v>404</v>
      </c>
      <c r="B1398" s="217">
        <v>4600</v>
      </c>
      <c r="C1398" s="785" t="s">
        <v>206</v>
      </c>
      <c r="D1398" s="808"/>
      <c r="E1398" s="468"/>
      <c r="F1398" s="469"/>
      <c r="G1398" s="470"/>
      <c r="H1398" s="468"/>
      <c r="I1398" s="469"/>
      <c r="J1398" s="7">
        <f t="shared" si="49"/>
      </c>
      <c r="K1398" s="12"/>
    </row>
    <row r="1399" spans="1:11" ht="15.75">
      <c r="A1399" s="38">
        <v>404</v>
      </c>
      <c r="B1399" s="217">
        <v>4900</v>
      </c>
      <c r="C1399" s="784" t="s">
        <v>232</v>
      </c>
      <c r="D1399" s="807"/>
      <c r="E1399" s="218">
        <f>+E1400+E1401</f>
        <v>0</v>
      </c>
      <c r="F1399" s="219">
        <f>+F1400+F1401</f>
        <v>0</v>
      </c>
      <c r="G1399" s="220">
        <f>+G1400+G1401</f>
        <v>0</v>
      </c>
      <c r="H1399" s="218">
        <f>+H1400+H1401</f>
        <v>0</v>
      </c>
      <c r="I1399" s="219">
        <f>+I1400+I1401</f>
        <v>0</v>
      </c>
      <c r="J1399" s="7">
        <f t="shared" si="49"/>
      </c>
      <c r="K1399" s="12"/>
    </row>
    <row r="1400" spans="1:11" ht="15.75">
      <c r="A1400" s="21">
        <v>440</v>
      </c>
      <c r="B1400" s="273"/>
      <c r="C1400" s="223">
        <v>4901</v>
      </c>
      <c r="D1400" s="275" t="s">
        <v>233</v>
      </c>
      <c r="E1400" s="128"/>
      <c r="F1400" s="129"/>
      <c r="G1400" s="461"/>
      <c r="H1400" s="128"/>
      <c r="I1400" s="129"/>
      <c r="J1400" s="7">
        <f t="shared" si="49"/>
      </c>
      <c r="K1400" s="12"/>
    </row>
    <row r="1401" spans="1:11" ht="15.75">
      <c r="A1401" s="21">
        <v>450</v>
      </c>
      <c r="B1401" s="273"/>
      <c r="C1401" s="225">
        <v>4902</v>
      </c>
      <c r="D1401" s="233" t="s">
        <v>234</v>
      </c>
      <c r="E1401" s="145"/>
      <c r="F1401" s="146"/>
      <c r="G1401" s="467"/>
      <c r="H1401" s="145"/>
      <c r="I1401" s="146"/>
      <c r="J1401" s="7">
        <f t="shared" si="49"/>
      </c>
      <c r="K1401" s="12"/>
    </row>
    <row r="1402" spans="1:11" ht="15.75">
      <c r="A1402" s="21">
        <v>495</v>
      </c>
      <c r="B1402" s="276">
        <v>5100</v>
      </c>
      <c r="C1402" s="783" t="s">
        <v>207</v>
      </c>
      <c r="D1402" s="809"/>
      <c r="E1402" s="468">
        <v>10998</v>
      </c>
      <c r="F1402" s="469">
        <v>36502</v>
      </c>
      <c r="G1402" s="470"/>
      <c r="H1402" s="468"/>
      <c r="I1402" s="469"/>
      <c r="J1402" s="7">
        <f t="shared" si="49"/>
        <v>1</v>
      </c>
      <c r="K1402" s="12"/>
    </row>
    <row r="1403" spans="1:11" ht="15.75">
      <c r="A1403" s="22">
        <v>500</v>
      </c>
      <c r="B1403" s="276">
        <v>5200</v>
      </c>
      <c r="C1403" s="783" t="s">
        <v>208</v>
      </c>
      <c r="D1403" s="809"/>
      <c r="E1403" s="218">
        <f>SUM(E1404:E1410)</f>
        <v>0</v>
      </c>
      <c r="F1403" s="219">
        <f>SUM(F1404:F1410)</f>
        <v>0</v>
      </c>
      <c r="G1403" s="220">
        <f>SUM(G1404:G1410)</f>
        <v>0</v>
      </c>
      <c r="H1403" s="218">
        <f>SUM(H1404:H1410)</f>
        <v>0</v>
      </c>
      <c r="I1403" s="219">
        <f>SUM(I1404:I1410)</f>
        <v>0</v>
      </c>
      <c r="J1403" s="7">
        <f t="shared" si="49"/>
      </c>
      <c r="K1403" s="12"/>
    </row>
    <row r="1404" spans="1:11" ht="15.75">
      <c r="A1404" s="22">
        <v>505</v>
      </c>
      <c r="B1404" s="277"/>
      <c r="C1404" s="278">
        <v>5201</v>
      </c>
      <c r="D1404" s="279" t="s">
        <v>209</v>
      </c>
      <c r="E1404" s="128"/>
      <c r="F1404" s="129"/>
      <c r="G1404" s="461"/>
      <c r="H1404" s="128"/>
      <c r="I1404" s="129"/>
      <c r="J1404" s="7">
        <f t="shared" si="49"/>
      </c>
      <c r="K1404" s="12"/>
    </row>
    <row r="1405" spans="1:11" ht="15.75">
      <c r="A1405" s="22">
        <v>510</v>
      </c>
      <c r="B1405" s="277"/>
      <c r="C1405" s="280">
        <v>5202</v>
      </c>
      <c r="D1405" s="281" t="s">
        <v>210</v>
      </c>
      <c r="E1405" s="134"/>
      <c r="F1405" s="135"/>
      <c r="G1405" s="466"/>
      <c r="H1405" s="134"/>
      <c r="I1405" s="135"/>
      <c r="J1405" s="7">
        <f t="shared" si="49"/>
      </c>
      <c r="K1405" s="12"/>
    </row>
    <row r="1406" spans="1:11" ht="15.75">
      <c r="A1406" s="22">
        <v>515</v>
      </c>
      <c r="B1406" s="277"/>
      <c r="C1406" s="280">
        <v>5203</v>
      </c>
      <c r="D1406" s="281" t="s">
        <v>518</v>
      </c>
      <c r="E1406" s="134"/>
      <c r="F1406" s="135"/>
      <c r="G1406" s="466"/>
      <c r="H1406" s="134"/>
      <c r="I1406" s="135"/>
      <c r="J1406" s="7">
        <f t="shared" si="49"/>
      </c>
      <c r="K1406" s="12"/>
    </row>
    <row r="1407" spans="1:11" ht="15.75">
      <c r="A1407" s="22">
        <v>520</v>
      </c>
      <c r="B1407" s="277"/>
      <c r="C1407" s="280">
        <v>5204</v>
      </c>
      <c r="D1407" s="281" t="s">
        <v>519</v>
      </c>
      <c r="E1407" s="134"/>
      <c r="F1407" s="135"/>
      <c r="G1407" s="466"/>
      <c r="H1407" s="134"/>
      <c r="I1407" s="135"/>
      <c r="J1407" s="7">
        <f t="shared" si="49"/>
      </c>
      <c r="K1407" s="12"/>
    </row>
    <row r="1408" spans="1:11" ht="15.75">
      <c r="A1408" s="22">
        <v>525</v>
      </c>
      <c r="B1408" s="277"/>
      <c r="C1408" s="280">
        <v>5205</v>
      </c>
      <c r="D1408" s="281" t="s">
        <v>520</v>
      </c>
      <c r="E1408" s="134"/>
      <c r="F1408" s="135"/>
      <c r="G1408" s="466"/>
      <c r="H1408" s="134"/>
      <c r="I1408" s="135"/>
      <c r="J1408" s="7">
        <f t="shared" si="49"/>
      </c>
      <c r="K1408" s="12"/>
    </row>
    <row r="1409" spans="1:11" ht="15.75">
      <c r="A1409" s="21">
        <v>635</v>
      </c>
      <c r="B1409" s="277"/>
      <c r="C1409" s="280">
        <v>5206</v>
      </c>
      <c r="D1409" s="281" t="s">
        <v>521</v>
      </c>
      <c r="E1409" s="134"/>
      <c r="F1409" s="135"/>
      <c r="G1409" s="466"/>
      <c r="H1409" s="134"/>
      <c r="I1409" s="135"/>
      <c r="J1409" s="7">
        <f t="shared" si="49"/>
      </c>
      <c r="K1409" s="12"/>
    </row>
    <row r="1410" spans="1:11" ht="15.75">
      <c r="A1410" s="22">
        <v>640</v>
      </c>
      <c r="B1410" s="277"/>
      <c r="C1410" s="282">
        <v>5219</v>
      </c>
      <c r="D1410" s="283" t="s">
        <v>522</v>
      </c>
      <c r="E1410" s="145"/>
      <c r="F1410" s="146"/>
      <c r="G1410" s="467"/>
      <c r="H1410" s="145"/>
      <c r="I1410" s="146"/>
      <c r="J1410" s="7">
        <f t="shared" si="49"/>
      </c>
      <c r="K1410" s="12"/>
    </row>
    <row r="1411" spans="1:11" ht="15.75">
      <c r="A1411" s="22">
        <v>645</v>
      </c>
      <c r="B1411" s="276">
        <v>5300</v>
      </c>
      <c r="C1411" s="783" t="s">
        <v>523</v>
      </c>
      <c r="D1411" s="809"/>
      <c r="E1411" s="218">
        <f>SUM(E1412:E1413)</f>
        <v>0</v>
      </c>
      <c r="F1411" s="219">
        <f>SUM(F1412:F1413)</f>
        <v>0</v>
      </c>
      <c r="G1411" s="220">
        <f>SUM(G1412:G1413)</f>
        <v>0</v>
      </c>
      <c r="H1411" s="218">
        <f>SUM(H1412:H1413)</f>
        <v>0</v>
      </c>
      <c r="I1411" s="219">
        <f>SUM(I1412:I1413)</f>
        <v>0</v>
      </c>
      <c r="J1411" s="7">
        <f t="shared" si="49"/>
      </c>
      <c r="K1411" s="12"/>
    </row>
    <row r="1412" spans="1:11" ht="15.75">
      <c r="A1412" s="22">
        <v>650</v>
      </c>
      <c r="B1412" s="277"/>
      <c r="C1412" s="278">
        <v>5301</v>
      </c>
      <c r="D1412" s="279" t="s">
        <v>266</v>
      </c>
      <c r="E1412" s="128"/>
      <c r="F1412" s="129"/>
      <c r="G1412" s="461"/>
      <c r="H1412" s="128"/>
      <c r="I1412" s="129"/>
      <c r="J1412" s="7">
        <f t="shared" si="49"/>
      </c>
      <c r="K1412" s="12"/>
    </row>
    <row r="1413" spans="1:11" ht="15.75">
      <c r="A1413" s="21">
        <v>655</v>
      </c>
      <c r="B1413" s="277"/>
      <c r="C1413" s="282">
        <v>5309</v>
      </c>
      <c r="D1413" s="283" t="s">
        <v>524</v>
      </c>
      <c r="E1413" s="145"/>
      <c r="F1413" s="146"/>
      <c r="G1413" s="467"/>
      <c r="H1413" s="145"/>
      <c r="I1413" s="146"/>
      <c r="J1413" s="7">
        <f t="shared" si="49"/>
      </c>
      <c r="K1413" s="12"/>
    </row>
    <row r="1414" spans="1:11" ht="15.75">
      <c r="A1414" s="21">
        <v>665</v>
      </c>
      <c r="B1414" s="276">
        <v>5400</v>
      </c>
      <c r="C1414" s="783" t="s">
        <v>581</v>
      </c>
      <c r="D1414" s="809"/>
      <c r="E1414" s="468"/>
      <c r="F1414" s="469"/>
      <c r="G1414" s="470"/>
      <c r="H1414" s="468"/>
      <c r="I1414" s="469"/>
      <c r="J1414" s="7">
        <f t="shared" si="49"/>
      </c>
      <c r="K1414" s="12"/>
    </row>
    <row r="1415" spans="1:11" ht="15.75">
      <c r="A1415" s="21">
        <v>675</v>
      </c>
      <c r="B1415" s="217">
        <v>5500</v>
      </c>
      <c r="C1415" s="784" t="s">
        <v>582</v>
      </c>
      <c r="D1415" s="807"/>
      <c r="E1415" s="218">
        <f>SUM(E1416:E1419)</f>
        <v>0</v>
      </c>
      <c r="F1415" s="219">
        <f>SUM(F1416:F1419)</f>
        <v>0</v>
      </c>
      <c r="G1415" s="220">
        <f>SUM(G1416:G1419)</f>
        <v>0</v>
      </c>
      <c r="H1415" s="218">
        <f>SUM(H1416:H1419)</f>
        <v>0</v>
      </c>
      <c r="I1415" s="219">
        <f>SUM(I1416:I1419)</f>
        <v>0</v>
      </c>
      <c r="J1415" s="7">
        <f t="shared" si="49"/>
      </c>
      <c r="K1415" s="12"/>
    </row>
    <row r="1416" spans="1:11" ht="15.75">
      <c r="A1416" s="21">
        <v>685</v>
      </c>
      <c r="B1416" s="273"/>
      <c r="C1416" s="223">
        <v>5501</v>
      </c>
      <c r="D1416" s="242" t="s">
        <v>583</v>
      </c>
      <c r="E1416" s="128"/>
      <c r="F1416" s="129"/>
      <c r="G1416" s="461"/>
      <c r="H1416" s="128"/>
      <c r="I1416" s="129"/>
      <c r="J1416" s="7">
        <f t="shared" si="49"/>
      </c>
      <c r="K1416" s="12"/>
    </row>
    <row r="1417" spans="1:11" ht="15.75">
      <c r="A1417" s="22">
        <v>690</v>
      </c>
      <c r="B1417" s="273"/>
      <c r="C1417" s="229">
        <v>5502</v>
      </c>
      <c r="D1417" s="230" t="s">
        <v>584</v>
      </c>
      <c r="E1417" s="134"/>
      <c r="F1417" s="135"/>
      <c r="G1417" s="466"/>
      <c r="H1417" s="134"/>
      <c r="I1417" s="135"/>
      <c r="J1417" s="7">
        <f t="shared" si="49"/>
      </c>
      <c r="K1417" s="12"/>
    </row>
    <row r="1418" spans="1:11" ht="15.75">
      <c r="A1418" s="22">
        <v>695</v>
      </c>
      <c r="B1418" s="273"/>
      <c r="C1418" s="229">
        <v>5503</v>
      </c>
      <c r="D1418" s="274" t="s">
        <v>585</v>
      </c>
      <c r="E1418" s="134"/>
      <c r="F1418" s="135"/>
      <c r="G1418" s="466"/>
      <c r="H1418" s="134"/>
      <c r="I1418" s="135"/>
      <c r="J1418" s="7">
        <f t="shared" si="49"/>
      </c>
      <c r="K1418" s="12"/>
    </row>
    <row r="1419" spans="1:11" ht="15.75">
      <c r="A1419" s="21">
        <v>700</v>
      </c>
      <c r="B1419" s="273"/>
      <c r="C1419" s="225">
        <v>5504</v>
      </c>
      <c r="D1419" s="254" t="s">
        <v>586</v>
      </c>
      <c r="E1419" s="145"/>
      <c r="F1419" s="146"/>
      <c r="G1419" s="467"/>
      <c r="H1419" s="145"/>
      <c r="I1419" s="146"/>
      <c r="J1419" s="7">
        <f t="shared" si="49"/>
      </c>
      <c r="K1419" s="12"/>
    </row>
    <row r="1420" spans="1:11" ht="15.75">
      <c r="A1420" s="21">
        <v>710</v>
      </c>
      <c r="B1420" s="276">
        <v>5700</v>
      </c>
      <c r="C1420" s="779" t="s">
        <v>767</v>
      </c>
      <c r="D1420" s="810"/>
      <c r="E1420" s="218">
        <f>SUM(E1421:E1423)</f>
        <v>0</v>
      </c>
      <c r="F1420" s="219">
        <f>SUM(F1421:F1423)</f>
        <v>0</v>
      </c>
      <c r="G1420" s="220">
        <f>SUM(G1421:G1423)</f>
        <v>0</v>
      </c>
      <c r="H1420" s="218">
        <f>SUM(H1421:H1423)</f>
        <v>0</v>
      </c>
      <c r="I1420" s="219">
        <f>SUM(I1421:I1423)</f>
        <v>0</v>
      </c>
      <c r="J1420" s="7">
        <f t="shared" si="49"/>
      </c>
      <c r="K1420" s="12"/>
    </row>
    <row r="1421" spans="1:11" ht="15.75">
      <c r="A1421" s="22">
        <v>715</v>
      </c>
      <c r="B1421" s="277"/>
      <c r="C1421" s="278">
        <v>5701</v>
      </c>
      <c r="D1421" s="279" t="s">
        <v>587</v>
      </c>
      <c r="E1421" s="128"/>
      <c r="F1421" s="129"/>
      <c r="G1421" s="461"/>
      <c r="H1421" s="128"/>
      <c r="I1421" s="129"/>
      <c r="J1421" s="7">
        <f t="shared" si="49"/>
      </c>
      <c r="K1421" s="12"/>
    </row>
    <row r="1422" spans="1:11" ht="15.75">
      <c r="A1422" s="22">
        <v>720</v>
      </c>
      <c r="B1422" s="277"/>
      <c r="C1422" s="284">
        <v>5702</v>
      </c>
      <c r="D1422" s="285" t="s">
        <v>588</v>
      </c>
      <c r="E1422" s="140"/>
      <c r="F1422" s="141"/>
      <c r="G1422" s="462"/>
      <c r="H1422" s="140"/>
      <c r="I1422" s="141"/>
      <c r="J1422" s="7">
        <f t="shared" si="49"/>
      </c>
      <c r="K1422" s="12"/>
    </row>
    <row r="1423" spans="1:11" ht="15.75">
      <c r="A1423" s="22">
        <v>725</v>
      </c>
      <c r="B1423" s="228"/>
      <c r="C1423" s="286">
        <v>4071</v>
      </c>
      <c r="D1423" s="287" t="s">
        <v>589</v>
      </c>
      <c r="E1423" s="463"/>
      <c r="F1423" s="464"/>
      <c r="G1423" s="465"/>
      <c r="H1423" s="463"/>
      <c r="I1423" s="464"/>
      <c r="J1423" s="7">
        <f t="shared" si="49"/>
      </c>
      <c r="K1423" s="12"/>
    </row>
    <row r="1424" spans="1:11" ht="15.75">
      <c r="A1424" s="22">
        <v>730</v>
      </c>
      <c r="B1424" s="385"/>
      <c r="C1424" s="780" t="s">
        <v>590</v>
      </c>
      <c r="D1424" s="811"/>
      <c r="E1424" s="484"/>
      <c r="F1424" s="484"/>
      <c r="G1424" s="484"/>
      <c r="H1424" s="484"/>
      <c r="I1424" s="484"/>
      <c r="J1424" s="7">
        <f t="shared" si="49"/>
      </c>
      <c r="K1424" s="12"/>
    </row>
    <row r="1425" spans="1:11" ht="15.75">
      <c r="A1425" s="22">
        <v>735</v>
      </c>
      <c r="B1425" s="288">
        <v>98</v>
      </c>
      <c r="C1425" s="780" t="s">
        <v>590</v>
      </c>
      <c r="D1425" s="811"/>
      <c r="E1425" s="475"/>
      <c r="F1425" s="476"/>
      <c r="G1425" s="477"/>
      <c r="H1425" s="477"/>
      <c r="I1425" s="477"/>
      <c r="J1425" s="7">
        <f t="shared" si="49"/>
      </c>
      <c r="K1425" s="12"/>
    </row>
    <row r="1426" spans="1:11" ht="15.75">
      <c r="A1426" s="22">
        <v>740</v>
      </c>
      <c r="B1426" s="479"/>
      <c r="C1426" s="480"/>
      <c r="D1426" s="481"/>
      <c r="E1426" s="216"/>
      <c r="F1426" s="216"/>
      <c r="G1426" s="216"/>
      <c r="H1426" s="216"/>
      <c r="I1426" s="216"/>
      <c r="J1426" s="7">
        <f t="shared" si="49"/>
      </c>
      <c r="K1426" s="12"/>
    </row>
    <row r="1427" spans="1:11" ht="15.75">
      <c r="A1427" s="22">
        <v>745</v>
      </c>
      <c r="B1427" s="482"/>
      <c r="C1427" s="102"/>
      <c r="D1427" s="483"/>
      <c r="E1427" s="181"/>
      <c r="F1427" s="181"/>
      <c r="G1427" s="181"/>
      <c r="H1427" s="181"/>
      <c r="I1427" s="181"/>
      <c r="J1427" s="7">
        <f t="shared" si="49"/>
      </c>
      <c r="K1427" s="12"/>
    </row>
    <row r="1428" spans="1:11" ht="15.75">
      <c r="A1428" s="21">
        <v>750</v>
      </c>
      <c r="B1428" s="482"/>
      <c r="C1428" s="102"/>
      <c r="D1428" s="483"/>
      <c r="E1428" s="181"/>
      <c r="F1428" s="181"/>
      <c r="G1428" s="181"/>
      <c r="H1428" s="181"/>
      <c r="I1428" s="181"/>
      <c r="J1428" s="7">
        <f t="shared" si="49"/>
      </c>
      <c r="K1428" s="12"/>
    </row>
    <row r="1429" spans="1:11" ht="16.5" thickBot="1">
      <c r="A1429" s="22">
        <v>755</v>
      </c>
      <c r="B1429" s="504"/>
      <c r="C1429" s="295" t="s">
        <v>629</v>
      </c>
      <c r="D1429" s="478">
        <f>+B1429</f>
        <v>0</v>
      </c>
      <c r="E1429" s="296">
        <f>SUM(E1314,E1317,E1323,E1331,E1332,E1350,E1354,E1360,E1363,E1364,E1365,E1366,E1367,E1376,E1382,E1383,E1384,E1385,E1392,E1396,E1397,E1398,E1399,E1402,E1403,E1411,E1414,E1415,E1420)+E1425</f>
        <v>174419</v>
      </c>
      <c r="F1429" s="297">
        <f>SUM(F1314,F1317,F1323,F1331,F1332,F1350,F1354,F1360,F1363,F1364,F1365,F1366,F1367,F1376,F1382,F1383,F1384,F1385,F1392,F1396,F1397,F1398,F1399,F1402,F1403,F1411,F1414,F1415,F1420)+F1425</f>
        <v>259752</v>
      </c>
      <c r="G1429" s="298">
        <f>SUM(G1314,G1317,G1323,G1331,G1332,G1350,G1354,G1360,G1363,G1364,G1365,G1366,G1367,G1376,G1382,G1383,G1384,G1385,G1392,G1396,G1397,G1398,G1399,G1402,G1403,G1411,G1414,G1415,G1420)+G1425</f>
        <v>223250</v>
      </c>
      <c r="H1429" s="296">
        <f>SUM(H1314,H1317,H1323,H1331,H1332,H1350,H1354,H1360,H1363,H1364,H1365,H1366,H1367,H1376,H1382,H1383,H1384,H1385,H1392,H1396,H1397,H1398,H1399,H1402,H1403,H1411,H1414,H1415,H1420)+H1425</f>
        <v>223250</v>
      </c>
      <c r="I1429" s="297">
        <f>SUM(I1314,I1317,I1323,I1331,I1332,I1350,I1354,I1360,I1363,I1364,I1365,I1366,I1367,I1376,I1382,I1383,I1384,I1385,I1392,I1396,I1397,I1398,I1399,I1402,I1403,I1411,I1414,I1415,I1420)+I1425</f>
        <v>223250</v>
      </c>
      <c r="J1429" s="7">
        <f t="shared" si="49"/>
        <v>1</v>
      </c>
      <c r="K1429" s="71" t="str">
        <f>LEFT(C1311,1)</f>
        <v>6</v>
      </c>
    </row>
    <row r="1430" spans="1:10" ht="16.5" thickTop="1">
      <c r="A1430" s="22">
        <v>760</v>
      </c>
      <c r="B1430" s="73" t="s">
        <v>1604</v>
      </c>
      <c r="C1430" s="1"/>
      <c r="J1430" s="7">
        <v>1</v>
      </c>
    </row>
    <row r="1431" spans="1:10" ht="15">
      <c r="A1431" s="21">
        <v>765</v>
      </c>
      <c r="B1431" s="459"/>
      <c r="C1431" s="459"/>
      <c r="D1431" s="460"/>
      <c r="E1431" s="459"/>
      <c r="F1431" s="459"/>
      <c r="G1431" s="459"/>
      <c r="H1431" s="459"/>
      <c r="I1431" s="459"/>
      <c r="J1431" s="7">
        <v>1</v>
      </c>
    </row>
    <row r="1432" spans="1:11" ht="15">
      <c r="A1432" s="21">
        <v>775</v>
      </c>
      <c r="B1432" s="63"/>
      <c r="C1432" s="63"/>
      <c r="D1432" s="63"/>
      <c r="E1432" s="63"/>
      <c r="F1432" s="63"/>
      <c r="G1432" s="63"/>
      <c r="H1432" s="63"/>
      <c r="I1432" s="63"/>
      <c r="J1432" s="7">
        <v>1</v>
      </c>
      <c r="K1432" s="63"/>
    </row>
    <row r="1433" spans="1:10" ht="15">
      <c r="A1433" s="22">
        <v>780</v>
      </c>
      <c r="B1433" s="6"/>
      <c r="C1433" s="6"/>
      <c r="D1433" s="367"/>
      <c r="E1433" s="36"/>
      <c r="F1433" s="36"/>
      <c r="G1433" s="36"/>
      <c r="H1433" s="36"/>
      <c r="I1433" s="36"/>
      <c r="J1433" s="7">
        <f>(IF(OR($E1433&lt;&gt;0,$F1433&lt;&gt;0,$G1433&lt;&gt;0,$H1433&lt;&gt;0,$I1433&lt;&gt;0),$J$2,""))</f>
      </c>
    </row>
    <row r="1434" spans="1:10" ht="15">
      <c r="A1434" s="22">
        <v>785</v>
      </c>
      <c r="B1434" s="6"/>
      <c r="C1434" s="457"/>
      <c r="D1434" s="458"/>
      <c r="E1434" s="36"/>
      <c r="F1434" s="36"/>
      <c r="G1434" s="36"/>
      <c r="H1434" s="36"/>
      <c r="I1434" s="36"/>
      <c r="J1434" s="7">
        <v>1</v>
      </c>
    </row>
    <row r="1435" spans="1:10" ht="15.75">
      <c r="A1435" s="22">
        <v>790</v>
      </c>
      <c r="B1435" s="798" t="str">
        <f>$B$7</f>
        <v>ПРОГНОЗА ЗА ПЕРИОДА 2023-2026 г. НА ПОСТЪПЛЕНИЯТА ОТ МЕСТНИ ПРИХОДИ  И НА РАЗХОДИТЕ ЗА МЕСТНИ ДЕЙНОСТИ</v>
      </c>
      <c r="C1435" s="799"/>
      <c r="D1435" s="799"/>
      <c r="E1435" s="198"/>
      <c r="F1435" s="194"/>
      <c r="G1435" s="194"/>
      <c r="H1435" s="194"/>
      <c r="I1435" s="194"/>
      <c r="J1435" s="7">
        <v>1</v>
      </c>
    </row>
    <row r="1436" spans="1:10" ht="15.75">
      <c r="A1436" s="22">
        <v>795</v>
      </c>
      <c r="B1436" s="189"/>
      <c r="C1436" s="293"/>
      <c r="D1436" s="300"/>
      <c r="E1436" s="306" t="s">
        <v>373</v>
      </c>
      <c r="F1436" s="306" t="s">
        <v>719</v>
      </c>
      <c r="G1436" s="454" t="s">
        <v>858</v>
      </c>
      <c r="H1436" s="455"/>
      <c r="I1436" s="456"/>
      <c r="J1436" s="7">
        <v>1</v>
      </c>
    </row>
    <row r="1437" spans="1:10" ht="18">
      <c r="A1437" s="21">
        <v>805</v>
      </c>
      <c r="B1437" s="763">
        <f>$B$9</f>
        <v>0</v>
      </c>
      <c r="C1437" s="764"/>
      <c r="D1437" s="765"/>
      <c r="E1437" s="106">
        <f>$E$9</f>
        <v>44927</v>
      </c>
      <c r="F1437" s="187">
        <f>$F$9</f>
        <v>46387</v>
      </c>
      <c r="G1437" s="194"/>
      <c r="H1437" s="194"/>
      <c r="I1437" s="194"/>
      <c r="J1437" s="7">
        <v>1</v>
      </c>
    </row>
    <row r="1438" spans="1:10" ht="15">
      <c r="A1438" s="22">
        <v>810</v>
      </c>
      <c r="B1438" s="188" t="str">
        <f>$B$10</f>
        <v>(наименование на разпоредителя с бюджет)</v>
      </c>
      <c r="C1438" s="189"/>
      <c r="D1438" s="190"/>
      <c r="E1438" s="194"/>
      <c r="F1438" s="194"/>
      <c r="G1438" s="194"/>
      <c r="H1438" s="194"/>
      <c r="I1438" s="194"/>
      <c r="J1438" s="7">
        <v>1</v>
      </c>
    </row>
    <row r="1439" spans="1:10" ht="15">
      <c r="A1439" s="22">
        <v>815</v>
      </c>
      <c r="B1439" s="188"/>
      <c r="C1439" s="189"/>
      <c r="D1439" s="190"/>
      <c r="E1439" s="194"/>
      <c r="F1439" s="194"/>
      <c r="G1439" s="194"/>
      <c r="H1439" s="194"/>
      <c r="I1439" s="194"/>
      <c r="J1439" s="7">
        <v>1</v>
      </c>
    </row>
    <row r="1440" spans="1:10" ht="18">
      <c r="A1440" s="27">
        <v>525</v>
      </c>
      <c r="B1440" s="800" t="str">
        <f>$B$12</f>
        <v>Николаево</v>
      </c>
      <c r="C1440" s="801"/>
      <c r="D1440" s="802"/>
      <c r="E1440" s="309" t="s">
        <v>744</v>
      </c>
      <c r="F1440" s="453" t="str">
        <f>$F$12</f>
        <v>7406</v>
      </c>
      <c r="G1440" s="194"/>
      <c r="H1440" s="194"/>
      <c r="I1440" s="194"/>
      <c r="J1440" s="7">
        <v>1</v>
      </c>
    </row>
    <row r="1441" spans="1:10" ht="15.75">
      <c r="A1441" s="21">
        <v>820</v>
      </c>
      <c r="B1441" s="191" t="str">
        <f>$B$13</f>
        <v>(наименование на първостепенния разпоредител с бюджет)</v>
      </c>
      <c r="C1441" s="189"/>
      <c r="D1441" s="190"/>
      <c r="E1441" s="198"/>
      <c r="F1441" s="194"/>
      <c r="G1441" s="194"/>
      <c r="H1441" s="194"/>
      <c r="I1441" s="194"/>
      <c r="J1441" s="7">
        <v>1</v>
      </c>
    </row>
    <row r="1442" spans="1:10" ht="15.75">
      <c r="A1442" s="22">
        <v>821</v>
      </c>
      <c r="B1442" s="193"/>
      <c r="C1442" s="194"/>
      <c r="D1442" s="112"/>
      <c r="E1442" s="181"/>
      <c r="F1442" s="181"/>
      <c r="G1442" s="181"/>
      <c r="H1442" s="181"/>
      <c r="I1442" s="181"/>
      <c r="J1442" s="7">
        <v>1</v>
      </c>
    </row>
    <row r="1443" spans="1:10" ht="15.75" thickBot="1">
      <c r="A1443" s="22">
        <v>822</v>
      </c>
      <c r="B1443" s="189"/>
      <c r="C1443" s="293"/>
      <c r="D1443" s="300"/>
      <c r="E1443" s="308"/>
      <c r="F1443" s="308"/>
      <c r="G1443" s="308"/>
      <c r="H1443" s="308"/>
      <c r="I1443" s="308"/>
      <c r="J1443" s="7">
        <v>1</v>
      </c>
    </row>
    <row r="1444" spans="1:10" ht="17.25" thickBot="1">
      <c r="A1444" s="22">
        <v>823</v>
      </c>
      <c r="B1444" s="203"/>
      <c r="C1444" s="204"/>
      <c r="D1444" s="205" t="s">
        <v>607</v>
      </c>
      <c r="E1444" s="618" t="str">
        <f>$E$19</f>
        <v>Годишен отчет</v>
      </c>
      <c r="F1444" s="619" t="str">
        <f>$F$19</f>
        <v>Разчет</v>
      </c>
      <c r="G1444" s="619" t="str">
        <f>$G$19</f>
        <v>Прогноза</v>
      </c>
      <c r="H1444" s="619" t="str">
        <f>$H$19</f>
        <v>Прогноза</v>
      </c>
      <c r="I1444" s="619" t="str">
        <f>$I$19</f>
        <v>Прогноза</v>
      </c>
      <c r="J1444" s="7">
        <v>1</v>
      </c>
    </row>
    <row r="1445" spans="1:10" ht="16.5" thickBot="1">
      <c r="A1445" s="22">
        <v>825</v>
      </c>
      <c r="B1445" s="206" t="s">
        <v>46</v>
      </c>
      <c r="C1445" s="207" t="s">
        <v>375</v>
      </c>
      <c r="D1445" s="208" t="s">
        <v>608</v>
      </c>
      <c r="E1445" s="624">
        <f>$E$20</f>
        <v>2022</v>
      </c>
      <c r="F1445" s="625">
        <f>$F$20</f>
        <v>2023</v>
      </c>
      <c r="G1445" s="625">
        <f>$G$20</f>
        <v>2024</v>
      </c>
      <c r="H1445" s="625">
        <f>$H$20</f>
        <v>2025</v>
      </c>
      <c r="I1445" s="625">
        <f>$I$20</f>
        <v>2026</v>
      </c>
      <c r="J1445" s="7">
        <v>1</v>
      </c>
    </row>
    <row r="1446" spans="1:10" ht="18.75">
      <c r="A1446" s="22"/>
      <c r="B1446" s="210"/>
      <c r="C1446" s="211"/>
      <c r="D1446" s="212" t="s">
        <v>631</v>
      </c>
      <c r="E1446" s="626"/>
      <c r="F1446" s="627"/>
      <c r="G1446" s="628"/>
      <c r="H1446" s="626"/>
      <c r="I1446" s="627"/>
      <c r="J1446" s="7">
        <v>1</v>
      </c>
    </row>
    <row r="1447" spans="1:10" ht="15.75">
      <c r="A1447" s="22"/>
      <c r="B1447" s="496"/>
      <c r="C1447" s="615" t="e">
        <f>VLOOKUP(D1447,OP_LIST2,2,FALSE)</f>
        <v>#N/A</v>
      </c>
      <c r="D1447" s="502"/>
      <c r="E1447" s="486"/>
      <c r="F1447" s="487"/>
      <c r="G1447" s="488"/>
      <c r="H1447" s="486"/>
      <c r="I1447" s="487"/>
      <c r="J1447" s="7">
        <v>1</v>
      </c>
    </row>
    <row r="1448" spans="1:10" ht="15.75">
      <c r="A1448" s="22"/>
      <c r="B1448" s="499"/>
      <c r="C1448" s="715">
        <f>VLOOKUP(D1449,GROUPS2,2,FALSE)</f>
        <v>702</v>
      </c>
      <c r="D1448" s="502" t="s">
        <v>1605</v>
      </c>
      <c r="E1448" s="489"/>
      <c r="F1448" s="490"/>
      <c r="G1448" s="491"/>
      <c r="H1448" s="489"/>
      <c r="I1448" s="490"/>
      <c r="J1448" s="7">
        <v>1</v>
      </c>
    </row>
    <row r="1449" spans="1:10" ht="15.75">
      <c r="A1449" s="22"/>
      <c r="B1449" s="495"/>
      <c r="C1449" s="716">
        <f>+C1448</f>
        <v>702</v>
      </c>
      <c r="D1449" s="497" t="s">
        <v>1594</v>
      </c>
      <c r="E1449" s="489"/>
      <c r="F1449" s="490"/>
      <c r="G1449" s="491"/>
      <c r="H1449" s="489"/>
      <c r="I1449" s="490"/>
      <c r="J1449" s="7">
        <v>1</v>
      </c>
    </row>
    <row r="1450" spans="1:10" ht="15">
      <c r="A1450" s="22"/>
      <c r="B1450" s="500"/>
      <c r="C1450" s="498"/>
      <c r="D1450" s="501" t="s">
        <v>609</v>
      </c>
      <c r="E1450" s="492"/>
      <c r="F1450" s="493"/>
      <c r="G1450" s="494"/>
      <c r="H1450" s="492"/>
      <c r="I1450" s="493"/>
      <c r="J1450" s="7">
        <v>1</v>
      </c>
    </row>
    <row r="1451" spans="1:11" ht="15.75">
      <c r="A1451" s="22"/>
      <c r="B1451" s="217">
        <v>100</v>
      </c>
      <c r="C1451" s="789" t="s">
        <v>632</v>
      </c>
      <c r="D1451" s="803"/>
      <c r="E1451" s="218">
        <f>SUM(E1452:E1453)</f>
        <v>10854</v>
      </c>
      <c r="F1451" s="219">
        <f>SUM(F1452:F1453)</f>
        <v>12000</v>
      </c>
      <c r="G1451" s="220">
        <f>SUM(G1452:G1453)</f>
        <v>12000</v>
      </c>
      <c r="H1451" s="218">
        <f>SUM(H1452:H1453)</f>
        <v>12000</v>
      </c>
      <c r="I1451" s="219">
        <f>SUM(I1452:I1453)</f>
        <v>12000</v>
      </c>
      <c r="J1451" s="7">
        <f aca="true" t="shared" si="50" ref="J1451:J1514">(IF(OR($E1451&lt;&gt;0,$F1451&lt;&gt;0,$G1451&lt;&gt;0,$H1451&lt;&gt;0,$I1451&lt;&gt;0),$J$2,""))</f>
        <v>1</v>
      </c>
      <c r="K1451" s="12"/>
    </row>
    <row r="1452" spans="1:11" ht="15.75">
      <c r="A1452" s="22"/>
      <c r="B1452" s="222"/>
      <c r="C1452" s="223">
        <v>101</v>
      </c>
      <c r="D1452" s="224" t="s">
        <v>633</v>
      </c>
      <c r="E1452" s="128">
        <v>10854</v>
      </c>
      <c r="F1452" s="129">
        <v>12000</v>
      </c>
      <c r="G1452" s="129">
        <v>12000</v>
      </c>
      <c r="H1452" s="129">
        <v>12000</v>
      </c>
      <c r="I1452" s="129">
        <v>12000</v>
      </c>
      <c r="J1452" s="7">
        <f t="shared" si="50"/>
        <v>1</v>
      </c>
      <c r="K1452" s="12"/>
    </row>
    <row r="1453" spans="1:11" ht="15.75">
      <c r="A1453" s="10"/>
      <c r="B1453" s="222"/>
      <c r="C1453" s="225">
        <v>102</v>
      </c>
      <c r="D1453" s="226" t="s">
        <v>634</v>
      </c>
      <c r="E1453" s="145"/>
      <c r="F1453" s="146"/>
      <c r="G1453" s="467"/>
      <c r="H1453" s="145"/>
      <c r="I1453" s="146"/>
      <c r="J1453" s="7">
        <f t="shared" si="50"/>
      </c>
      <c r="K1453" s="12"/>
    </row>
    <row r="1454" spans="1:11" ht="15.75">
      <c r="A1454" s="10"/>
      <c r="B1454" s="217">
        <v>200</v>
      </c>
      <c r="C1454" s="787" t="s">
        <v>635</v>
      </c>
      <c r="D1454" s="804"/>
      <c r="E1454" s="218">
        <f>SUM(E1455:E1459)</f>
        <v>637</v>
      </c>
      <c r="F1454" s="219">
        <f>SUM(F1455:F1459)</f>
        <v>710</v>
      </c>
      <c r="G1454" s="220">
        <f>SUM(G1455:G1459)</f>
        <v>710</v>
      </c>
      <c r="H1454" s="218">
        <f>SUM(H1455:H1459)</f>
        <v>710</v>
      </c>
      <c r="I1454" s="219">
        <f>SUM(I1455:I1459)</f>
        <v>710</v>
      </c>
      <c r="J1454" s="7">
        <f t="shared" si="50"/>
        <v>1</v>
      </c>
      <c r="K1454" s="12"/>
    </row>
    <row r="1455" spans="1:11" ht="15.75">
      <c r="A1455" s="10"/>
      <c r="B1455" s="227"/>
      <c r="C1455" s="223">
        <v>201</v>
      </c>
      <c r="D1455" s="224" t="s">
        <v>636</v>
      </c>
      <c r="E1455" s="128"/>
      <c r="F1455" s="129"/>
      <c r="G1455" s="461"/>
      <c r="H1455" s="128"/>
      <c r="I1455" s="129"/>
      <c r="J1455" s="7">
        <f t="shared" si="50"/>
      </c>
      <c r="K1455" s="12"/>
    </row>
    <row r="1456" spans="1:11" ht="15.75">
      <c r="A1456" s="10"/>
      <c r="B1456" s="228"/>
      <c r="C1456" s="229">
        <v>202</v>
      </c>
      <c r="D1456" s="230" t="s">
        <v>637</v>
      </c>
      <c r="E1456" s="134"/>
      <c r="F1456" s="135"/>
      <c r="G1456" s="466"/>
      <c r="H1456" s="134"/>
      <c r="I1456" s="135"/>
      <c r="J1456" s="7">
        <f t="shared" si="50"/>
      </c>
      <c r="K1456" s="12"/>
    </row>
    <row r="1457" spans="1:11" ht="31.5">
      <c r="A1457" s="10"/>
      <c r="B1457" s="231"/>
      <c r="C1457" s="229">
        <v>205</v>
      </c>
      <c r="D1457" s="230" t="s">
        <v>495</v>
      </c>
      <c r="E1457" s="134">
        <v>337</v>
      </c>
      <c r="F1457" s="135">
        <v>710</v>
      </c>
      <c r="G1457" s="135">
        <v>710</v>
      </c>
      <c r="H1457" s="135">
        <v>710</v>
      </c>
      <c r="I1457" s="135">
        <v>710</v>
      </c>
      <c r="J1457" s="7">
        <f t="shared" si="50"/>
        <v>1</v>
      </c>
      <c r="K1457" s="12"/>
    </row>
    <row r="1458" spans="1:11" ht="15.75">
      <c r="A1458" s="10"/>
      <c r="B1458" s="231"/>
      <c r="C1458" s="229">
        <v>208</v>
      </c>
      <c r="D1458" s="232" t="s">
        <v>496</v>
      </c>
      <c r="E1458" s="134"/>
      <c r="F1458" s="135"/>
      <c r="G1458" s="466"/>
      <c r="H1458" s="134"/>
      <c r="I1458" s="135"/>
      <c r="J1458" s="7">
        <f t="shared" si="50"/>
      </c>
      <c r="K1458" s="12"/>
    </row>
    <row r="1459" spans="1:11" ht="15.75">
      <c r="A1459" s="10"/>
      <c r="B1459" s="227"/>
      <c r="C1459" s="225">
        <v>209</v>
      </c>
      <c r="D1459" s="233" t="s">
        <v>497</v>
      </c>
      <c r="E1459" s="145">
        <v>300</v>
      </c>
      <c r="F1459" s="146">
        <v>0</v>
      </c>
      <c r="G1459" s="467"/>
      <c r="H1459" s="145"/>
      <c r="I1459" s="146"/>
      <c r="J1459" s="7">
        <f t="shared" si="50"/>
        <v>1</v>
      </c>
      <c r="K1459" s="12"/>
    </row>
    <row r="1460" spans="1:11" ht="15.75">
      <c r="A1460" s="10"/>
      <c r="B1460" s="217">
        <v>500</v>
      </c>
      <c r="C1460" s="788" t="s">
        <v>154</v>
      </c>
      <c r="D1460" s="805"/>
      <c r="E1460" s="218">
        <f>SUM(E1461:E1467)</f>
        <v>2223</v>
      </c>
      <c r="F1460" s="219">
        <f>SUM(F1461:F1467)</f>
        <v>3700</v>
      </c>
      <c r="G1460" s="220">
        <f>SUM(G1461:G1467)</f>
        <v>3700</v>
      </c>
      <c r="H1460" s="218">
        <f>SUM(H1461:H1467)</f>
        <v>3700</v>
      </c>
      <c r="I1460" s="219">
        <f>SUM(I1461:I1467)</f>
        <v>3700</v>
      </c>
      <c r="J1460" s="7">
        <f t="shared" si="50"/>
        <v>1</v>
      </c>
      <c r="K1460" s="12"/>
    </row>
    <row r="1461" spans="1:11" ht="31.5">
      <c r="A1461" s="10"/>
      <c r="B1461" s="227"/>
      <c r="C1461" s="234">
        <v>551</v>
      </c>
      <c r="D1461" s="235" t="s">
        <v>155</v>
      </c>
      <c r="E1461" s="128">
        <v>1344</v>
      </c>
      <c r="F1461" s="129">
        <v>1700</v>
      </c>
      <c r="G1461" s="129">
        <v>1700</v>
      </c>
      <c r="H1461" s="129">
        <v>1700</v>
      </c>
      <c r="I1461" s="129">
        <v>1700</v>
      </c>
      <c r="J1461" s="7">
        <f t="shared" si="50"/>
        <v>1</v>
      </c>
      <c r="K1461" s="12"/>
    </row>
    <row r="1462" spans="1:11" ht="15.75">
      <c r="A1462" s="10"/>
      <c r="B1462" s="227"/>
      <c r="C1462" s="236">
        <v>552</v>
      </c>
      <c r="D1462" s="237" t="s">
        <v>762</v>
      </c>
      <c r="E1462" s="134"/>
      <c r="F1462" s="135"/>
      <c r="G1462" s="466"/>
      <c r="H1462" s="134"/>
      <c r="I1462" s="135"/>
      <c r="J1462" s="7">
        <f t="shared" si="50"/>
      </c>
      <c r="K1462" s="12"/>
    </row>
    <row r="1463" spans="1:11" ht="15.75">
      <c r="A1463" s="10"/>
      <c r="B1463" s="238"/>
      <c r="C1463" s="236">
        <v>558</v>
      </c>
      <c r="D1463" s="239" t="s">
        <v>726</v>
      </c>
      <c r="E1463" s="350">
        <v>0</v>
      </c>
      <c r="F1463" s="351">
        <v>0</v>
      </c>
      <c r="G1463" s="136">
        <v>0</v>
      </c>
      <c r="H1463" s="350">
        <v>0</v>
      </c>
      <c r="I1463" s="351">
        <v>0</v>
      </c>
      <c r="J1463" s="7">
        <f t="shared" si="50"/>
      </c>
      <c r="K1463" s="12"/>
    </row>
    <row r="1464" spans="1:11" ht="15.75">
      <c r="A1464" s="10"/>
      <c r="B1464" s="238"/>
      <c r="C1464" s="236">
        <v>560</v>
      </c>
      <c r="D1464" s="239" t="s">
        <v>156</v>
      </c>
      <c r="E1464" s="134">
        <v>555</v>
      </c>
      <c r="F1464" s="135">
        <v>1000</v>
      </c>
      <c r="G1464" s="135">
        <v>1000</v>
      </c>
      <c r="H1464" s="135">
        <v>1000</v>
      </c>
      <c r="I1464" s="135">
        <v>1000</v>
      </c>
      <c r="J1464" s="7">
        <f t="shared" si="50"/>
        <v>1</v>
      </c>
      <c r="K1464" s="12"/>
    </row>
    <row r="1465" spans="1:11" ht="15.75">
      <c r="A1465" s="10"/>
      <c r="B1465" s="238"/>
      <c r="C1465" s="236">
        <v>580</v>
      </c>
      <c r="D1465" s="237" t="s">
        <v>157</v>
      </c>
      <c r="E1465" s="134">
        <v>324</v>
      </c>
      <c r="F1465" s="135">
        <v>1000</v>
      </c>
      <c r="G1465" s="135">
        <v>1000</v>
      </c>
      <c r="H1465" s="135">
        <v>1000</v>
      </c>
      <c r="I1465" s="135">
        <v>1000</v>
      </c>
      <c r="J1465" s="7">
        <f t="shared" si="50"/>
        <v>1</v>
      </c>
      <c r="K1465" s="12"/>
    </row>
    <row r="1466" spans="1:11" ht="30">
      <c r="A1466" s="10"/>
      <c r="B1466" s="227"/>
      <c r="C1466" s="236">
        <v>588</v>
      </c>
      <c r="D1466" s="237" t="s">
        <v>728</v>
      </c>
      <c r="E1466" s="350">
        <v>0</v>
      </c>
      <c r="F1466" s="351">
        <v>0</v>
      </c>
      <c r="G1466" s="136">
        <v>0</v>
      </c>
      <c r="H1466" s="350">
        <v>0</v>
      </c>
      <c r="I1466" s="351">
        <v>0</v>
      </c>
      <c r="J1466" s="7">
        <f t="shared" si="50"/>
      </c>
      <c r="K1466" s="12"/>
    </row>
    <row r="1467" spans="1:11" ht="31.5">
      <c r="A1467" s="10"/>
      <c r="B1467" s="227"/>
      <c r="C1467" s="240">
        <v>590</v>
      </c>
      <c r="D1467" s="241" t="s">
        <v>158</v>
      </c>
      <c r="E1467" s="145"/>
      <c r="F1467" s="146"/>
      <c r="G1467" s="467"/>
      <c r="H1467" s="145"/>
      <c r="I1467" s="146"/>
      <c r="J1467" s="7">
        <f t="shared" si="50"/>
      </c>
      <c r="K1467" s="12"/>
    </row>
    <row r="1468" spans="1:11" ht="15.75">
      <c r="A1468" s="21">
        <v>5</v>
      </c>
      <c r="B1468" s="217">
        <v>800</v>
      </c>
      <c r="C1468" s="786" t="s">
        <v>159</v>
      </c>
      <c r="D1468" s="806"/>
      <c r="E1468" s="468"/>
      <c r="F1468" s="469"/>
      <c r="G1468" s="470"/>
      <c r="H1468" s="468"/>
      <c r="I1468" s="469"/>
      <c r="J1468" s="7">
        <f t="shared" si="50"/>
      </c>
      <c r="K1468" s="12"/>
    </row>
    <row r="1469" spans="1:11" ht="15.75">
      <c r="A1469" s="22">
        <v>10</v>
      </c>
      <c r="B1469" s="217">
        <v>1000</v>
      </c>
      <c r="C1469" s="787" t="s">
        <v>160</v>
      </c>
      <c r="D1469" s="804"/>
      <c r="E1469" s="218">
        <f>SUM(E1470:E1486)</f>
        <v>472</v>
      </c>
      <c r="F1469" s="219">
        <f>SUM(F1470:F1486)</f>
        <v>100</v>
      </c>
      <c r="G1469" s="220">
        <f>SUM(G1470:G1486)</f>
        <v>100</v>
      </c>
      <c r="H1469" s="218">
        <f>SUM(H1470:H1486)</f>
        <v>100</v>
      </c>
      <c r="I1469" s="219">
        <f>SUM(I1470:I1486)</f>
        <v>100</v>
      </c>
      <c r="J1469" s="7">
        <f t="shared" si="50"/>
        <v>1</v>
      </c>
      <c r="K1469" s="12"/>
    </row>
    <row r="1470" spans="1:11" ht="15.75">
      <c r="A1470" s="22">
        <v>15</v>
      </c>
      <c r="B1470" s="228"/>
      <c r="C1470" s="223">
        <v>1011</v>
      </c>
      <c r="D1470" s="242" t="s">
        <v>161</v>
      </c>
      <c r="E1470" s="128"/>
      <c r="F1470" s="129"/>
      <c r="G1470" s="461"/>
      <c r="H1470" s="128"/>
      <c r="I1470" s="129"/>
      <c r="J1470" s="7">
        <f t="shared" si="50"/>
      </c>
      <c r="K1470" s="12"/>
    </row>
    <row r="1471" spans="1:11" ht="15.75">
      <c r="A1471" s="21">
        <v>35</v>
      </c>
      <c r="B1471" s="228"/>
      <c r="C1471" s="229">
        <v>1012</v>
      </c>
      <c r="D1471" s="230" t="s">
        <v>162</v>
      </c>
      <c r="E1471" s="134"/>
      <c r="F1471" s="135"/>
      <c r="G1471" s="466"/>
      <c r="H1471" s="134"/>
      <c r="I1471" s="135"/>
      <c r="J1471" s="7">
        <f t="shared" si="50"/>
      </c>
      <c r="K1471" s="12"/>
    </row>
    <row r="1472" spans="1:11" ht="15.75">
      <c r="A1472" s="22">
        <v>40</v>
      </c>
      <c r="B1472" s="228"/>
      <c r="C1472" s="229">
        <v>1013</v>
      </c>
      <c r="D1472" s="230" t="s">
        <v>163</v>
      </c>
      <c r="E1472" s="134">
        <v>400</v>
      </c>
      <c r="F1472" s="135">
        <v>0</v>
      </c>
      <c r="G1472" s="466"/>
      <c r="H1472" s="134"/>
      <c r="I1472" s="135"/>
      <c r="J1472" s="7">
        <f t="shared" si="50"/>
        <v>1</v>
      </c>
      <c r="K1472" s="12"/>
    </row>
    <row r="1473" spans="1:11" ht="15.75">
      <c r="A1473" s="22">
        <v>45</v>
      </c>
      <c r="B1473" s="228"/>
      <c r="C1473" s="229">
        <v>1014</v>
      </c>
      <c r="D1473" s="230" t="s">
        <v>164</v>
      </c>
      <c r="E1473" s="134"/>
      <c r="F1473" s="135"/>
      <c r="G1473" s="466"/>
      <c r="H1473" s="134"/>
      <c r="I1473" s="135"/>
      <c r="J1473" s="7">
        <f t="shared" si="50"/>
      </c>
      <c r="K1473" s="12"/>
    </row>
    <row r="1474" spans="1:11" ht="15.75">
      <c r="A1474" s="22">
        <v>50</v>
      </c>
      <c r="B1474" s="228"/>
      <c r="C1474" s="229">
        <v>1015</v>
      </c>
      <c r="D1474" s="230" t="s">
        <v>165</v>
      </c>
      <c r="E1474" s="134">
        <v>72</v>
      </c>
      <c r="F1474" s="135">
        <v>100</v>
      </c>
      <c r="G1474" s="135">
        <v>100</v>
      </c>
      <c r="H1474" s="135">
        <v>100</v>
      </c>
      <c r="I1474" s="135">
        <v>100</v>
      </c>
      <c r="J1474" s="7">
        <f t="shared" si="50"/>
        <v>1</v>
      </c>
      <c r="K1474" s="12"/>
    </row>
    <row r="1475" spans="1:11" ht="15.75">
      <c r="A1475" s="22">
        <v>55</v>
      </c>
      <c r="B1475" s="228"/>
      <c r="C1475" s="243">
        <v>1016</v>
      </c>
      <c r="D1475" s="244" t="s">
        <v>166</v>
      </c>
      <c r="E1475" s="140"/>
      <c r="F1475" s="141"/>
      <c r="G1475" s="462"/>
      <c r="H1475" s="140"/>
      <c r="I1475" s="141"/>
      <c r="J1475" s="7">
        <f t="shared" si="50"/>
      </c>
      <c r="K1475" s="12"/>
    </row>
    <row r="1476" spans="1:11" ht="15.75">
      <c r="A1476" s="22">
        <v>60</v>
      </c>
      <c r="B1476" s="222"/>
      <c r="C1476" s="245">
        <v>1020</v>
      </c>
      <c r="D1476" s="246" t="s">
        <v>167</v>
      </c>
      <c r="E1476" s="329"/>
      <c r="F1476" s="330"/>
      <c r="G1476" s="474"/>
      <c r="H1476" s="329"/>
      <c r="I1476" s="330"/>
      <c r="J1476" s="7">
        <f t="shared" si="50"/>
      </c>
      <c r="K1476" s="12"/>
    </row>
    <row r="1477" spans="1:11" ht="15.75">
      <c r="A1477" s="21">
        <v>65</v>
      </c>
      <c r="B1477" s="228"/>
      <c r="C1477" s="247">
        <v>1030</v>
      </c>
      <c r="D1477" s="248" t="s">
        <v>168</v>
      </c>
      <c r="E1477" s="325"/>
      <c r="F1477" s="326"/>
      <c r="G1477" s="471"/>
      <c r="H1477" s="325"/>
      <c r="I1477" s="326"/>
      <c r="J1477" s="7">
        <f t="shared" si="50"/>
      </c>
      <c r="K1477" s="12"/>
    </row>
    <row r="1478" spans="1:11" ht="15.75">
      <c r="A1478" s="22">
        <v>70</v>
      </c>
      <c r="B1478" s="228"/>
      <c r="C1478" s="245">
        <v>1051</v>
      </c>
      <c r="D1478" s="250" t="s">
        <v>169</v>
      </c>
      <c r="E1478" s="329"/>
      <c r="F1478" s="330"/>
      <c r="G1478" s="474"/>
      <c r="H1478" s="329"/>
      <c r="I1478" s="330"/>
      <c r="J1478" s="7">
        <f t="shared" si="50"/>
      </c>
      <c r="K1478" s="12"/>
    </row>
    <row r="1479" spans="1:11" ht="15.75">
      <c r="A1479" s="22">
        <v>75</v>
      </c>
      <c r="B1479" s="228"/>
      <c r="C1479" s="229">
        <v>1052</v>
      </c>
      <c r="D1479" s="230" t="s">
        <v>170</v>
      </c>
      <c r="E1479" s="134"/>
      <c r="F1479" s="135"/>
      <c r="G1479" s="466"/>
      <c r="H1479" s="134"/>
      <c r="I1479" s="135"/>
      <c r="J1479" s="7">
        <f t="shared" si="50"/>
      </c>
      <c r="K1479" s="12"/>
    </row>
    <row r="1480" spans="1:11" ht="15.75">
      <c r="A1480" s="22">
        <v>80</v>
      </c>
      <c r="B1480" s="228"/>
      <c r="C1480" s="247">
        <v>1053</v>
      </c>
      <c r="D1480" s="248" t="s">
        <v>729</v>
      </c>
      <c r="E1480" s="325"/>
      <c r="F1480" s="326"/>
      <c r="G1480" s="471"/>
      <c r="H1480" s="325"/>
      <c r="I1480" s="326"/>
      <c r="J1480" s="7">
        <f t="shared" si="50"/>
      </c>
      <c r="K1480" s="12"/>
    </row>
    <row r="1481" spans="1:11" ht="15.75">
      <c r="A1481" s="22">
        <v>80</v>
      </c>
      <c r="B1481" s="228"/>
      <c r="C1481" s="245">
        <v>1062</v>
      </c>
      <c r="D1481" s="246" t="s">
        <v>171</v>
      </c>
      <c r="E1481" s="329"/>
      <c r="F1481" s="330"/>
      <c r="G1481" s="474"/>
      <c r="H1481" s="329"/>
      <c r="I1481" s="330"/>
      <c r="J1481" s="7">
        <f t="shared" si="50"/>
      </c>
      <c r="K1481" s="12"/>
    </row>
    <row r="1482" spans="1:11" ht="15.75">
      <c r="A1482" s="22">
        <v>85</v>
      </c>
      <c r="B1482" s="228"/>
      <c r="C1482" s="247">
        <v>1063</v>
      </c>
      <c r="D1482" s="251" t="s">
        <v>688</v>
      </c>
      <c r="E1482" s="325"/>
      <c r="F1482" s="326"/>
      <c r="G1482" s="471"/>
      <c r="H1482" s="325"/>
      <c r="I1482" s="326"/>
      <c r="J1482" s="7">
        <f t="shared" si="50"/>
      </c>
      <c r="K1482" s="12"/>
    </row>
    <row r="1483" spans="1:11" ht="15.75">
      <c r="A1483" s="22">
        <v>90</v>
      </c>
      <c r="B1483" s="228"/>
      <c r="C1483" s="252">
        <v>1069</v>
      </c>
      <c r="D1483" s="253" t="s">
        <v>172</v>
      </c>
      <c r="E1483" s="395"/>
      <c r="F1483" s="396"/>
      <c r="G1483" s="473"/>
      <c r="H1483" s="395"/>
      <c r="I1483" s="396"/>
      <c r="J1483" s="7">
        <f t="shared" si="50"/>
      </c>
      <c r="K1483" s="12"/>
    </row>
    <row r="1484" spans="1:11" ht="15.75">
      <c r="A1484" s="22">
        <v>90</v>
      </c>
      <c r="B1484" s="222"/>
      <c r="C1484" s="245">
        <v>1091</v>
      </c>
      <c r="D1484" s="250" t="s">
        <v>763</v>
      </c>
      <c r="E1484" s="329"/>
      <c r="F1484" s="330"/>
      <c r="G1484" s="474"/>
      <c r="H1484" s="329"/>
      <c r="I1484" s="330"/>
      <c r="J1484" s="7">
        <f t="shared" si="50"/>
      </c>
      <c r="K1484" s="12"/>
    </row>
    <row r="1485" spans="1:11" ht="15.75">
      <c r="A1485" s="21">
        <v>115</v>
      </c>
      <c r="B1485" s="228"/>
      <c r="C1485" s="229">
        <v>1092</v>
      </c>
      <c r="D1485" s="230" t="s">
        <v>264</v>
      </c>
      <c r="E1485" s="134"/>
      <c r="F1485" s="135"/>
      <c r="G1485" s="466"/>
      <c r="H1485" s="134"/>
      <c r="I1485" s="135"/>
      <c r="J1485" s="7">
        <f t="shared" si="50"/>
      </c>
      <c r="K1485" s="12"/>
    </row>
    <row r="1486" spans="1:11" ht="15.75">
      <c r="A1486" s="21">
        <v>125</v>
      </c>
      <c r="B1486" s="228"/>
      <c r="C1486" s="225">
        <v>1098</v>
      </c>
      <c r="D1486" s="254" t="s">
        <v>173</v>
      </c>
      <c r="E1486" s="145"/>
      <c r="F1486" s="146"/>
      <c r="G1486" s="467"/>
      <c r="H1486" s="145"/>
      <c r="I1486" s="146"/>
      <c r="J1486" s="7">
        <f t="shared" si="50"/>
      </c>
      <c r="K1486" s="12"/>
    </row>
    <row r="1487" spans="1:11" ht="15.75">
      <c r="A1487" s="22">
        <v>130</v>
      </c>
      <c r="B1487" s="217">
        <v>1900</v>
      </c>
      <c r="C1487" s="784" t="s">
        <v>231</v>
      </c>
      <c r="D1487" s="807"/>
      <c r="E1487" s="218">
        <f>SUM(E1488:E1490)</f>
        <v>0</v>
      </c>
      <c r="F1487" s="219">
        <f>SUM(F1488:F1490)</f>
        <v>0</v>
      </c>
      <c r="G1487" s="220">
        <f>SUM(G1488:G1490)</f>
        <v>0</v>
      </c>
      <c r="H1487" s="218">
        <f>SUM(H1488:H1490)</f>
        <v>0</v>
      </c>
      <c r="I1487" s="219">
        <f>SUM(I1488:I1490)</f>
        <v>0</v>
      </c>
      <c r="J1487" s="7">
        <f t="shared" si="50"/>
      </c>
      <c r="K1487" s="12"/>
    </row>
    <row r="1488" spans="1:11" ht="31.5">
      <c r="A1488" s="22">
        <v>135</v>
      </c>
      <c r="B1488" s="228"/>
      <c r="C1488" s="223">
        <v>1901</v>
      </c>
      <c r="D1488" s="255" t="s">
        <v>764</v>
      </c>
      <c r="E1488" s="128"/>
      <c r="F1488" s="129"/>
      <c r="G1488" s="461"/>
      <c r="H1488" s="128"/>
      <c r="I1488" s="129"/>
      <c r="J1488" s="7">
        <f t="shared" si="50"/>
      </c>
      <c r="K1488" s="12"/>
    </row>
    <row r="1489" spans="1:11" ht="31.5">
      <c r="A1489" s="22">
        <v>140</v>
      </c>
      <c r="B1489" s="256"/>
      <c r="C1489" s="229">
        <v>1981</v>
      </c>
      <c r="D1489" s="257" t="s">
        <v>765</v>
      </c>
      <c r="E1489" s="134"/>
      <c r="F1489" s="135"/>
      <c r="G1489" s="466"/>
      <c r="H1489" s="134"/>
      <c r="I1489" s="135"/>
      <c r="J1489" s="7">
        <f t="shared" si="50"/>
      </c>
      <c r="K1489" s="12"/>
    </row>
    <row r="1490" spans="1:11" ht="31.5">
      <c r="A1490" s="22">
        <v>145</v>
      </c>
      <c r="B1490" s="228"/>
      <c r="C1490" s="225">
        <v>1991</v>
      </c>
      <c r="D1490" s="258" t="s">
        <v>766</v>
      </c>
      <c r="E1490" s="145"/>
      <c r="F1490" s="146"/>
      <c r="G1490" s="467"/>
      <c r="H1490" s="145"/>
      <c r="I1490" s="146"/>
      <c r="J1490" s="7">
        <f t="shared" si="50"/>
      </c>
      <c r="K1490" s="12"/>
    </row>
    <row r="1491" spans="1:11" ht="15.75">
      <c r="A1491" s="22">
        <v>150</v>
      </c>
      <c r="B1491" s="217">
        <v>2100</v>
      </c>
      <c r="C1491" s="784" t="s">
        <v>612</v>
      </c>
      <c r="D1491" s="807"/>
      <c r="E1491" s="218">
        <f>SUM(E1492:E1496)</f>
        <v>0</v>
      </c>
      <c r="F1491" s="219">
        <f>SUM(F1492:F1496)</f>
        <v>0</v>
      </c>
      <c r="G1491" s="220">
        <f>SUM(G1492:G1496)</f>
        <v>0</v>
      </c>
      <c r="H1491" s="218">
        <f>SUM(H1492:H1496)</f>
        <v>0</v>
      </c>
      <c r="I1491" s="219">
        <f>SUM(I1492:I1496)</f>
        <v>0</v>
      </c>
      <c r="J1491" s="7">
        <f t="shared" si="50"/>
      </c>
      <c r="K1491" s="12"/>
    </row>
    <row r="1492" spans="1:11" ht="15.75">
      <c r="A1492" s="22">
        <v>155</v>
      </c>
      <c r="B1492" s="228"/>
      <c r="C1492" s="223">
        <v>2110</v>
      </c>
      <c r="D1492" s="259" t="s">
        <v>174</v>
      </c>
      <c r="E1492" s="128"/>
      <c r="F1492" s="129"/>
      <c r="G1492" s="461"/>
      <c r="H1492" s="128"/>
      <c r="I1492" s="129"/>
      <c r="J1492" s="7">
        <f t="shared" si="50"/>
      </c>
      <c r="K1492" s="12"/>
    </row>
    <row r="1493" spans="1:11" ht="15.75">
      <c r="A1493" s="22">
        <v>160</v>
      </c>
      <c r="B1493" s="256"/>
      <c r="C1493" s="229">
        <v>2120</v>
      </c>
      <c r="D1493" s="232" t="s">
        <v>175</v>
      </c>
      <c r="E1493" s="134"/>
      <c r="F1493" s="135"/>
      <c r="G1493" s="466"/>
      <c r="H1493" s="134"/>
      <c r="I1493" s="135"/>
      <c r="J1493" s="7">
        <f t="shared" si="50"/>
      </c>
      <c r="K1493" s="12"/>
    </row>
    <row r="1494" spans="1:11" ht="15.75">
      <c r="A1494" s="22">
        <v>165</v>
      </c>
      <c r="B1494" s="256"/>
      <c r="C1494" s="229">
        <v>2125</v>
      </c>
      <c r="D1494" s="232" t="s">
        <v>176</v>
      </c>
      <c r="E1494" s="350">
        <v>0</v>
      </c>
      <c r="F1494" s="351">
        <v>0</v>
      </c>
      <c r="G1494" s="136">
        <v>0</v>
      </c>
      <c r="H1494" s="350">
        <v>0</v>
      </c>
      <c r="I1494" s="351">
        <v>0</v>
      </c>
      <c r="J1494" s="7">
        <f t="shared" si="50"/>
      </c>
      <c r="K1494" s="12"/>
    </row>
    <row r="1495" spans="1:11" ht="15.75">
      <c r="A1495" s="22">
        <v>175</v>
      </c>
      <c r="B1495" s="227"/>
      <c r="C1495" s="229">
        <v>2140</v>
      </c>
      <c r="D1495" s="232" t="s">
        <v>177</v>
      </c>
      <c r="E1495" s="350">
        <v>0</v>
      </c>
      <c r="F1495" s="351">
        <v>0</v>
      </c>
      <c r="G1495" s="136">
        <v>0</v>
      </c>
      <c r="H1495" s="350">
        <v>0</v>
      </c>
      <c r="I1495" s="351">
        <v>0</v>
      </c>
      <c r="J1495" s="7">
        <f t="shared" si="50"/>
      </c>
      <c r="K1495" s="12"/>
    </row>
    <row r="1496" spans="1:11" ht="15.75">
      <c r="A1496" s="22">
        <v>180</v>
      </c>
      <c r="B1496" s="228"/>
      <c r="C1496" s="225">
        <v>2190</v>
      </c>
      <c r="D1496" s="260" t="s">
        <v>178</v>
      </c>
      <c r="E1496" s="145"/>
      <c r="F1496" s="146"/>
      <c r="G1496" s="467"/>
      <c r="H1496" s="145"/>
      <c r="I1496" s="146"/>
      <c r="J1496" s="7">
        <f t="shared" si="50"/>
      </c>
      <c r="K1496" s="12"/>
    </row>
    <row r="1497" spans="1:11" ht="15.75">
      <c r="A1497" s="22">
        <v>185</v>
      </c>
      <c r="B1497" s="217">
        <v>2200</v>
      </c>
      <c r="C1497" s="784" t="s">
        <v>179</v>
      </c>
      <c r="D1497" s="807"/>
      <c r="E1497" s="218">
        <f>SUM(E1498:E1499)</f>
        <v>0</v>
      </c>
      <c r="F1497" s="219">
        <f>SUM(F1498:F1499)</f>
        <v>0</v>
      </c>
      <c r="G1497" s="220">
        <f>SUM(G1498:G1499)</f>
        <v>0</v>
      </c>
      <c r="H1497" s="218">
        <f>SUM(H1498:H1499)</f>
        <v>0</v>
      </c>
      <c r="I1497" s="219">
        <f>SUM(I1498:I1499)</f>
        <v>0</v>
      </c>
      <c r="J1497" s="7">
        <f t="shared" si="50"/>
      </c>
      <c r="K1497" s="12"/>
    </row>
    <row r="1498" spans="1:11" ht="15.75">
      <c r="A1498" s="22">
        <v>190</v>
      </c>
      <c r="B1498" s="228"/>
      <c r="C1498" s="223">
        <v>2221</v>
      </c>
      <c r="D1498" s="224" t="s">
        <v>265</v>
      </c>
      <c r="E1498" s="128"/>
      <c r="F1498" s="129"/>
      <c r="G1498" s="461"/>
      <c r="H1498" s="128"/>
      <c r="I1498" s="129"/>
      <c r="J1498" s="7">
        <f t="shared" si="50"/>
      </c>
      <c r="K1498" s="12"/>
    </row>
    <row r="1499" spans="1:11" ht="15.75">
      <c r="A1499" s="22">
        <v>200</v>
      </c>
      <c r="B1499" s="228"/>
      <c r="C1499" s="225">
        <v>2224</v>
      </c>
      <c r="D1499" s="226" t="s">
        <v>180</v>
      </c>
      <c r="E1499" s="145"/>
      <c r="F1499" s="146"/>
      <c r="G1499" s="467"/>
      <c r="H1499" s="145"/>
      <c r="I1499" s="146"/>
      <c r="J1499" s="7">
        <f t="shared" si="50"/>
      </c>
      <c r="K1499" s="12"/>
    </row>
    <row r="1500" spans="1:11" ht="15.75">
      <c r="A1500" s="22">
        <v>200</v>
      </c>
      <c r="B1500" s="217">
        <v>2500</v>
      </c>
      <c r="C1500" s="784" t="s">
        <v>181</v>
      </c>
      <c r="D1500" s="807"/>
      <c r="E1500" s="468"/>
      <c r="F1500" s="469"/>
      <c r="G1500" s="470"/>
      <c r="H1500" s="468"/>
      <c r="I1500" s="469"/>
      <c r="J1500" s="7">
        <f t="shared" si="50"/>
      </c>
      <c r="K1500" s="12"/>
    </row>
    <row r="1501" spans="1:11" ht="15.75">
      <c r="A1501" s="22">
        <v>205</v>
      </c>
      <c r="B1501" s="217">
        <v>2600</v>
      </c>
      <c r="C1501" s="785" t="s">
        <v>182</v>
      </c>
      <c r="D1501" s="808"/>
      <c r="E1501" s="468"/>
      <c r="F1501" s="469"/>
      <c r="G1501" s="470"/>
      <c r="H1501" s="468"/>
      <c r="I1501" s="469"/>
      <c r="J1501" s="7">
        <f t="shared" si="50"/>
      </c>
      <c r="K1501" s="12"/>
    </row>
    <row r="1502" spans="1:11" ht="15.75">
      <c r="A1502" s="22">
        <v>210</v>
      </c>
      <c r="B1502" s="217">
        <v>2700</v>
      </c>
      <c r="C1502" s="785" t="s">
        <v>183</v>
      </c>
      <c r="D1502" s="808"/>
      <c r="E1502" s="468"/>
      <c r="F1502" s="469"/>
      <c r="G1502" s="470"/>
      <c r="H1502" s="468"/>
      <c r="I1502" s="469"/>
      <c r="J1502" s="7">
        <f t="shared" si="50"/>
      </c>
      <c r="K1502" s="12"/>
    </row>
    <row r="1503" spans="1:11" ht="36" customHeight="1">
      <c r="A1503" s="22">
        <v>215</v>
      </c>
      <c r="B1503" s="217">
        <v>2800</v>
      </c>
      <c r="C1503" s="785" t="s">
        <v>1266</v>
      </c>
      <c r="D1503" s="808"/>
      <c r="E1503" s="468"/>
      <c r="F1503" s="469"/>
      <c r="G1503" s="470"/>
      <c r="H1503" s="468"/>
      <c r="I1503" s="469"/>
      <c r="J1503" s="7">
        <f t="shared" si="50"/>
      </c>
      <c r="K1503" s="12"/>
    </row>
    <row r="1504" spans="1:11" ht="15.75">
      <c r="A1504" s="21">
        <v>220</v>
      </c>
      <c r="B1504" s="217">
        <v>2900</v>
      </c>
      <c r="C1504" s="784" t="s">
        <v>184</v>
      </c>
      <c r="D1504" s="807"/>
      <c r="E1504" s="218">
        <f>SUM(E1505:E1512)</f>
        <v>0</v>
      </c>
      <c r="F1504" s="218">
        <f>SUM(F1505:F1512)</f>
        <v>0</v>
      </c>
      <c r="G1504" s="218">
        <f>SUM(G1505:G1512)</f>
        <v>0</v>
      </c>
      <c r="H1504" s="218">
        <f>SUM(H1505:H1512)</f>
        <v>0</v>
      </c>
      <c r="I1504" s="218">
        <f>SUM(I1505:I1512)</f>
        <v>0</v>
      </c>
      <c r="J1504" s="7">
        <f t="shared" si="50"/>
      </c>
      <c r="K1504" s="12"/>
    </row>
    <row r="1505" spans="1:11" ht="15.75">
      <c r="A1505" s="22">
        <v>225</v>
      </c>
      <c r="B1505" s="261"/>
      <c r="C1505" s="223">
        <v>2910</v>
      </c>
      <c r="D1505" s="262" t="s">
        <v>1620</v>
      </c>
      <c r="E1505" s="128"/>
      <c r="F1505" s="129"/>
      <c r="G1505" s="461"/>
      <c r="H1505" s="128"/>
      <c r="I1505" s="129"/>
      <c r="J1505" s="7">
        <f t="shared" si="50"/>
      </c>
      <c r="K1505" s="12"/>
    </row>
    <row r="1506" spans="1:11" ht="15.75">
      <c r="A1506" s="22">
        <v>230</v>
      </c>
      <c r="B1506" s="261"/>
      <c r="C1506" s="223">
        <v>2920</v>
      </c>
      <c r="D1506" s="262" t="s">
        <v>185</v>
      </c>
      <c r="E1506" s="128"/>
      <c r="F1506" s="129"/>
      <c r="G1506" s="461"/>
      <c r="H1506" s="128"/>
      <c r="I1506" s="129"/>
      <c r="J1506" s="7">
        <f t="shared" si="50"/>
      </c>
      <c r="K1506" s="12"/>
    </row>
    <row r="1507" spans="1:11" ht="31.5">
      <c r="A1507" s="22">
        <v>245</v>
      </c>
      <c r="B1507" s="261"/>
      <c r="C1507" s="247">
        <v>2969</v>
      </c>
      <c r="D1507" s="263" t="s">
        <v>186</v>
      </c>
      <c r="E1507" s="325"/>
      <c r="F1507" s="326"/>
      <c r="G1507" s="471"/>
      <c r="H1507" s="325"/>
      <c r="I1507" s="326"/>
      <c r="J1507" s="7">
        <f t="shared" si="50"/>
      </c>
      <c r="K1507" s="12"/>
    </row>
    <row r="1508" spans="1:11" ht="31.5">
      <c r="A1508" s="21">
        <v>220</v>
      </c>
      <c r="B1508" s="261"/>
      <c r="C1508" s="264">
        <v>2970</v>
      </c>
      <c r="D1508" s="265" t="s">
        <v>187</v>
      </c>
      <c r="E1508" s="420"/>
      <c r="F1508" s="421"/>
      <c r="G1508" s="472"/>
      <c r="H1508" s="420"/>
      <c r="I1508" s="421"/>
      <c r="J1508" s="7">
        <f t="shared" si="50"/>
      </c>
      <c r="K1508" s="12"/>
    </row>
    <row r="1509" spans="1:11" ht="15.75">
      <c r="A1509" s="22">
        <v>225</v>
      </c>
      <c r="B1509" s="261"/>
      <c r="C1509" s="252">
        <v>2989</v>
      </c>
      <c r="D1509" s="266" t="s">
        <v>188</v>
      </c>
      <c r="E1509" s="395"/>
      <c r="F1509" s="396"/>
      <c r="G1509" s="473"/>
      <c r="H1509" s="395"/>
      <c r="I1509" s="396"/>
      <c r="J1509" s="7">
        <f t="shared" si="50"/>
      </c>
      <c r="K1509" s="12"/>
    </row>
    <row r="1510" spans="1:11" ht="31.5">
      <c r="A1510" s="22">
        <v>230</v>
      </c>
      <c r="B1510" s="228"/>
      <c r="C1510" s="245">
        <v>2990</v>
      </c>
      <c r="D1510" s="267" t="s">
        <v>1621</v>
      </c>
      <c r="E1510" s="329"/>
      <c r="F1510" s="330"/>
      <c r="G1510" s="474"/>
      <c r="H1510" s="329"/>
      <c r="I1510" s="330"/>
      <c r="J1510" s="7">
        <f t="shared" si="50"/>
      </c>
      <c r="K1510" s="12"/>
    </row>
    <row r="1511" spans="1:11" ht="15.75">
      <c r="A1511" s="22">
        <v>235</v>
      </c>
      <c r="B1511" s="228"/>
      <c r="C1511" s="245">
        <v>2991</v>
      </c>
      <c r="D1511" s="267" t="s">
        <v>189</v>
      </c>
      <c r="E1511" s="329"/>
      <c r="F1511" s="330"/>
      <c r="G1511" s="474"/>
      <c r="H1511" s="329"/>
      <c r="I1511" s="330"/>
      <c r="J1511" s="7">
        <f t="shared" si="50"/>
      </c>
      <c r="K1511" s="12"/>
    </row>
    <row r="1512" spans="1:11" ht="15.75">
      <c r="A1512" s="22">
        <v>240</v>
      </c>
      <c r="B1512" s="228"/>
      <c r="C1512" s="225">
        <v>2992</v>
      </c>
      <c r="D1512" s="268" t="s">
        <v>190</v>
      </c>
      <c r="E1512" s="145"/>
      <c r="F1512" s="146"/>
      <c r="G1512" s="467"/>
      <c r="H1512" s="145"/>
      <c r="I1512" s="146"/>
      <c r="J1512" s="7">
        <f t="shared" si="50"/>
      </c>
      <c r="K1512" s="12"/>
    </row>
    <row r="1513" spans="1:11" ht="15.75">
      <c r="A1513" s="22">
        <v>245</v>
      </c>
      <c r="B1513" s="217">
        <v>3300</v>
      </c>
      <c r="C1513" s="269" t="s">
        <v>1642</v>
      </c>
      <c r="D1513" s="731"/>
      <c r="E1513" s="218">
        <f>SUM(E1514:E1518)</f>
        <v>0</v>
      </c>
      <c r="F1513" s="219">
        <f>SUM(F1514:F1518)</f>
        <v>0</v>
      </c>
      <c r="G1513" s="220">
        <f>SUM(G1514:G1518)</f>
        <v>0</v>
      </c>
      <c r="H1513" s="218">
        <f>SUM(H1514:H1518)</f>
        <v>0</v>
      </c>
      <c r="I1513" s="219">
        <f>SUM(I1514:I1518)</f>
        <v>0</v>
      </c>
      <c r="J1513" s="7">
        <f t="shared" si="50"/>
      </c>
      <c r="K1513" s="12"/>
    </row>
    <row r="1514" spans="1:11" ht="15.75">
      <c r="A1514" s="21">
        <v>250</v>
      </c>
      <c r="B1514" s="227"/>
      <c r="C1514" s="223">
        <v>3301</v>
      </c>
      <c r="D1514" s="270" t="s">
        <v>191</v>
      </c>
      <c r="E1514" s="348">
        <v>0</v>
      </c>
      <c r="F1514" s="349">
        <v>0</v>
      </c>
      <c r="G1514" s="130">
        <v>0</v>
      </c>
      <c r="H1514" s="348">
        <v>0</v>
      </c>
      <c r="I1514" s="349">
        <v>0</v>
      </c>
      <c r="J1514" s="7">
        <f t="shared" si="50"/>
      </c>
      <c r="K1514" s="12"/>
    </row>
    <row r="1515" spans="1:11" ht="15.75">
      <c r="A1515" s="22">
        <v>255</v>
      </c>
      <c r="B1515" s="227"/>
      <c r="C1515" s="229">
        <v>3302</v>
      </c>
      <c r="D1515" s="271" t="s">
        <v>610</v>
      </c>
      <c r="E1515" s="350">
        <v>0</v>
      </c>
      <c r="F1515" s="351">
        <v>0</v>
      </c>
      <c r="G1515" s="136">
        <v>0</v>
      </c>
      <c r="H1515" s="350">
        <v>0</v>
      </c>
      <c r="I1515" s="351">
        <v>0</v>
      </c>
      <c r="J1515" s="7">
        <f aca="true" t="shared" si="51" ref="J1515:J1566">(IF(OR($E1515&lt;&gt;0,$F1515&lt;&gt;0,$G1515&lt;&gt;0,$H1515&lt;&gt;0,$I1515&lt;&gt;0),$J$2,""))</f>
      </c>
      <c r="K1515" s="12"/>
    </row>
    <row r="1516" spans="1:11" ht="15.75">
      <c r="A1516" s="22">
        <v>265</v>
      </c>
      <c r="B1516" s="227"/>
      <c r="C1516" s="229">
        <v>3304</v>
      </c>
      <c r="D1516" s="271" t="s">
        <v>192</v>
      </c>
      <c r="E1516" s="350">
        <v>0</v>
      </c>
      <c r="F1516" s="351">
        <v>0</v>
      </c>
      <c r="G1516" s="136">
        <v>0</v>
      </c>
      <c r="H1516" s="350">
        <v>0</v>
      </c>
      <c r="I1516" s="351">
        <v>0</v>
      </c>
      <c r="J1516" s="7">
        <f t="shared" si="51"/>
      </c>
      <c r="K1516" s="12"/>
    </row>
    <row r="1517" spans="1:11" ht="30">
      <c r="A1517" s="21">
        <v>270</v>
      </c>
      <c r="B1517" s="227"/>
      <c r="C1517" s="225">
        <v>3306</v>
      </c>
      <c r="D1517" s="272" t="s">
        <v>1263</v>
      </c>
      <c r="E1517" s="350">
        <v>0</v>
      </c>
      <c r="F1517" s="351">
        <v>0</v>
      </c>
      <c r="G1517" s="136">
        <v>0</v>
      </c>
      <c r="H1517" s="350">
        <v>0</v>
      </c>
      <c r="I1517" s="351">
        <v>0</v>
      </c>
      <c r="J1517" s="7">
        <f t="shared" si="51"/>
      </c>
      <c r="K1517" s="12"/>
    </row>
    <row r="1518" spans="1:11" ht="15.75">
      <c r="A1518" s="21">
        <v>290</v>
      </c>
      <c r="B1518" s="227"/>
      <c r="C1518" s="225">
        <v>3307</v>
      </c>
      <c r="D1518" s="272" t="s">
        <v>1649</v>
      </c>
      <c r="E1518" s="352">
        <v>0</v>
      </c>
      <c r="F1518" s="353">
        <v>0</v>
      </c>
      <c r="G1518" s="147">
        <v>0</v>
      </c>
      <c r="H1518" s="352">
        <v>0</v>
      </c>
      <c r="I1518" s="353">
        <v>0</v>
      </c>
      <c r="J1518" s="7">
        <f t="shared" si="51"/>
      </c>
      <c r="K1518" s="12"/>
    </row>
    <row r="1519" spans="1:11" ht="15.75">
      <c r="A1519" s="37">
        <v>320</v>
      </c>
      <c r="B1519" s="217">
        <v>3900</v>
      </c>
      <c r="C1519" s="784" t="s">
        <v>193</v>
      </c>
      <c r="D1519" s="807"/>
      <c r="E1519" s="505">
        <v>0</v>
      </c>
      <c r="F1519" s="506">
        <v>0</v>
      </c>
      <c r="G1519" s="507">
        <v>0</v>
      </c>
      <c r="H1519" s="505">
        <v>0</v>
      </c>
      <c r="I1519" s="506">
        <v>0</v>
      </c>
      <c r="J1519" s="7">
        <f t="shared" si="51"/>
      </c>
      <c r="K1519" s="12"/>
    </row>
    <row r="1520" spans="1:11" ht="15.75">
      <c r="A1520" s="21">
        <v>330</v>
      </c>
      <c r="B1520" s="217">
        <v>4000</v>
      </c>
      <c r="C1520" s="784" t="s">
        <v>194</v>
      </c>
      <c r="D1520" s="807"/>
      <c r="E1520" s="468"/>
      <c r="F1520" s="469"/>
      <c r="G1520" s="470"/>
      <c r="H1520" s="468"/>
      <c r="I1520" s="469"/>
      <c r="J1520" s="7">
        <f t="shared" si="51"/>
      </c>
      <c r="K1520" s="12"/>
    </row>
    <row r="1521" spans="1:11" ht="15.75">
      <c r="A1521" s="21">
        <v>350</v>
      </c>
      <c r="B1521" s="217">
        <v>4100</v>
      </c>
      <c r="C1521" s="784" t="s">
        <v>195</v>
      </c>
      <c r="D1521" s="807"/>
      <c r="E1521" s="468"/>
      <c r="F1521" s="469"/>
      <c r="G1521" s="470"/>
      <c r="H1521" s="468"/>
      <c r="I1521" s="469"/>
      <c r="J1521" s="7">
        <f t="shared" si="51"/>
      </c>
      <c r="K1521" s="12"/>
    </row>
    <row r="1522" spans="1:11" ht="15.75">
      <c r="A1522" s="22">
        <v>355</v>
      </c>
      <c r="B1522" s="217">
        <v>4200</v>
      </c>
      <c r="C1522" s="784" t="s">
        <v>196</v>
      </c>
      <c r="D1522" s="807"/>
      <c r="E1522" s="218">
        <f>SUM(E1523:E1528)</f>
        <v>0</v>
      </c>
      <c r="F1522" s="219">
        <f>SUM(F1523:F1528)</f>
        <v>0</v>
      </c>
      <c r="G1522" s="220">
        <f>SUM(G1523:G1528)</f>
        <v>0</v>
      </c>
      <c r="H1522" s="218">
        <f>SUM(H1523:H1528)</f>
        <v>0</v>
      </c>
      <c r="I1522" s="219">
        <f>SUM(I1523:I1528)</f>
        <v>0</v>
      </c>
      <c r="J1522" s="7">
        <f t="shared" si="51"/>
      </c>
      <c r="K1522" s="12"/>
    </row>
    <row r="1523" spans="1:11" ht="15.75">
      <c r="A1523" s="22">
        <v>355</v>
      </c>
      <c r="B1523" s="273"/>
      <c r="C1523" s="223">
        <v>4201</v>
      </c>
      <c r="D1523" s="224" t="s">
        <v>197</v>
      </c>
      <c r="E1523" s="128"/>
      <c r="F1523" s="129"/>
      <c r="G1523" s="461"/>
      <c r="H1523" s="128"/>
      <c r="I1523" s="129"/>
      <c r="J1523" s="7">
        <f t="shared" si="51"/>
      </c>
      <c r="K1523" s="12"/>
    </row>
    <row r="1524" spans="1:11" ht="15.75">
      <c r="A1524" s="22">
        <v>375</v>
      </c>
      <c r="B1524" s="273"/>
      <c r="C1524" s="229">
        <v>4202</v>
      </c>
      <c r="D1524" s="274" t="s">
        <v>198</v>
      </c>
      <c r="E1524" s="134"/>
      <c r="F1524" s="135"/>
      <c r="G1524" s="466"/>
      <c r="H1524" s="134"/>
      <c r="I1524" s="135"/>
      <c r="J1524" s="7">
        <f t="shared" si="51"/>
      </c>
      <c r="K1524" s="12"/>
    </row>
    <row r="1525" spans="1:11" ht="15.75">
      <c r="A1525" s="22">
        <v>380</v>
      </c>
      <c r="B1525" s="273"/>
      <c r="C1525" s="229">
        <v>4214</v>
      </c>
      <c r="D1525" s="274" t="s">
        <v>199</v>
      </c>
      <c r="E1525" s="134"/>
      <c r="F1525" s="135"/>
      <c r="G1525" s="466"/>
      <c r="H1525" s="134"/>
      <c r="I1525" s="135"/>
      <c r="J1525" s="7">
        <f t="shared" si="51"/>
      </c>
      <c r="K1525" s="12"/>
    </row>
    <row r="1526" spans="1:11" ht="15.75">
      <c r="A1526" s="22">
        <v>385</v>
      </c>
      <c r="B1526" s="273"/>
      <c r="C1526" s="229">
        <v>4217</v>
      </c>
      <c r="D1526" s="274" t="s">
        <v>200</v>
      </c>
      <c r="E1526" s="134"/>
      <c r="F1526" s="135"/>
      <c r="G1526" s="466"/>
      <c r="H1526" s="134"/>
      <c r="I1526" s="135"/>
      <c r="J1526" s="7">
        <f t="shared" si="51"/>
      </c>
      <c r="K1526" s="12"/>
    </row>
    <row r="1527" spans="1:11" ht="31.5">
      <c r="A1527" s="22">
        <v>390</v>
      </c>
      <c r="B1527" s="273"/>
      <c r="C1527" s="229">
        <v>4218</v>
      </c>
      <c r="D1527" s="230" t="s">
        <v>201</v>
      </c>
      <c r="E1527" s="134"/>
      <c r="F1527" s="135"/>
      <c r="G1527" s="466"/>
      <c r="H1527" s="134"/>
      <c r="I1527" s="135"/>
      <c r="J1527" s="7">
        <f t="shared" si="51"/>
      </c>
      <c r="K1527" s="12"/>
    </row>
    <row r="1528" spans="1:11" ht="15.75">
      <c r="A1528" s="22">
        <v>390</v>
      </c>
      <c r="B1528" s="273"/>
      <c r="C1528" s="225">
        <v>4219</v>
      </c>
      <c r="D1528" s="258" t="s">
        <v>202</v>
      </c>
      <c r="E1528" s="145"/>
      <c r="F1528" s="146"/>
      <c r="G1528" s="467"/>
      <c r="H1528" s="145"/>
      <c r="I1528" s="146"/>
      <c r="J1528" s="7">
        <f t="shared" si="51"/>
      </c>
      <c r="K1528" s="12"/>
    </row>
    <row r="1529" spans="1:11" ht="15.75">
      <c r="A1529" s="22">
        <v>395</v>
      </c>
      <c r="B1529" s="217">
        <v>4300</v>
      </c>
      <c r="C1529" s="784" t="s">
        <v>1267</v>
      </c>
      <c r="D1529" s="807"/>
      <c r="E1529" s="218">
        <f>SUM(E1530:E1532)</f>
        <v>0</v>
      </c>
      <c r="F1529" s="219">
        <f>SUM(F1530:F1532)</f>
        <v>0</v>
      </c>
      <c r="G1529" s="220">
        <f>SUM(G1530:G1532)</f>
        <v>0</v>
      </c>
      <c r="H1529" s="218">
        <f>SUM(H1530:H1532)</f>
        <v>0</v>
      </c>
      <c r="I1529" s="219">
        <f>SUM(I1530:I1532)</f>
        <v>0</v>
      </c>
      <c r="J1529" s="7">
        <f t="shared" si="51"/>
      </c>
      <c r="K1529" s="12"/>
    </row>
    <row r="1530" spans="1:11" ht="15.75">
      <c r="A1530" s="17">
        <v>397</v>
      </c>
      <c r="B1530" s="273"/>
      <c r="C1530" s="223">
        <v>4301</v>
      </c>
      <c r="D1530" s="242" t="s">
        <v>203</v>
      </c>
      <c r="E1530" s="128"/>
      <c r="F1530" s="129"/>
      <c r="G1530" s="461"/>
      <c r="H1530" s="128"/>
      <c r="I1530" s="129"/>
      <c r="J1530" s="7">
        <f t="shared" si="51"/>
      </c>
      <c r="K1530" s="12"/>
    </row>
    <row r="1531" spans="1:11" ht="15.75">
      <c r="A1531" s="13">
        <v>398</v>
      </c>
      <c r="B1531" s="273"/>
      <c r="C1531" s="229">
        <v>4302</v>
      </c>
      <c r="D1531" s="274" t="s">
        <v>204</v>
      </c>
      <c r="E1531" s="134"/>
      <c r="F1531" s="135"/>
      <c r="G1531" s="466"/>
      <c r="H1531" s="134"/>
      <c r="I1531" s="135"/>
      <c r="J1531" s="7">
        <f t="shared" si="51"/>
      </c>
      <c r="K1531" s="12"/>
    </row>
    <row r="1532" spans="1:11" ht="15.75">
      <c r="A1532" s="13">
        <v>399</v>
      </c>
      <c r="B1532" s="273"/>
      <c r="C1532" s="225">
        <v>4309</v>
      </c>
      <c r="D1532" s="233" t="s">
        <v>205</v>
      </c>
      <c r="E1532" s="145"/>
      <c r="F1532" s="146"/>
      <c r="G1532" s="467"/>
      <c r="H1532" s="145"/>
      <c r="I1532" s="146"/>
      <c r="J1532" s="7">
        <f t="shared" si="51"/>
      </c>
      <c r="K1532" s="12"/>
    </row>
    <row r="1533" spans="1:11" ht="15.75">
      <c r="A1533" s="13">
        <v>400</v>
      </c>
      <c r="B1533" s="217">
        <v>4400</v>
      </c>
      <c r="C1533" s="784" t="s">
        <v>1264</v>
      </c>
      <c r="D1533" s="807"/>
      <c r="E1533" s="468"/>
      <c r="F1533" s="469"/>
      <c r="G1533" s="470"/>
      <c r="H1533" s="468"/>
      <c r="I1533" s="469"/>
      <c r="J1533" s="7">
        <f t="shared" si="51"/>
      </c>
      <c r="K1533" s="12"/>
    </row>
    <row r="1534" spans="1:11" ht="15.75">
      <c r="A1534" s="13">
        <v>401</v>
      </c>
      <c r="B1534" s="217">
        <v>4500</v>
      </c>
      <c r="C1534" s="784" t="s">
        <v>1265</v>
      </c>
      <c r="D1534" s="807"/>
      <c r="E1534" s="468"/>
      <c r="F1534" s="469"/>
      <c r="G1534" s="470"/>
      <c r="H1534" s="468"/>
      <c r="I1534" s="469"/>
      <c r="J1534" s="7">
        <f t="shared" si="51"/>
      </c>
      <c r="K1534" s="12"/>
    </row>
    <row r="1535" spans="1:11" ht="15.75">
      <c r="A1535" s="38">
        <v>404</v>
      </c>
      <c r="B1535" s="217">
        <v>4600</v>
      </c>
      <c r="C1535" s="785" t="s">
        <v>206</v>
      </c>
      <c r="D1535" s="808"/>
      <c r="E1535" s="468"/>
      <c r="F1535" s="469"/>
      <c r="G1535" s="470"/>
      <c r="H1535" s="468"/>
      <c r="I1535" s="469"/>
      <c r="J1535" s="7">
        <f t="shared" si="51"/>
      </c>
      <c r="K1535" s="12"/>
    </row>
    <row r="1536" spans="1:11" ht="15.75">
      <c r="A1536" s="38">
        <v>404</v>
      </c>
      <c r="B1536" s="217">
        <v>4900</v>
      </c>
      <c r="C1536" s="784" t="s">
        <v>232</v>
      </c>
      <c r="D1536" s="807"/>
      <c r="E1536" s="218">
        <f>+E1537+E1538</f>
        <v>0</v>
      </c>
      <c r="F1536" s="219">
        <f>+F1537+F1538</f>
        <v>0</v>
      </c>
      <c r="G1536" s="220">
        <f>+G1537+G1538</f>
        <v>0</v>
      </c>
      <c r="H1536" s="218">
        <f>+H1537+H1538</f>
        <v>0</v>
      </c>
      <c r="I1536" s="219">
        <f>+I1537+I1538</f>
        <v>0</v>
      </c>
      <c r="J1536" s="7">
        <f t="shared" si="51"/>
      </c>
      <c r="K1536" s="12"/>
    </row>
    <row r="1537" spans="1:11" ht="15.75">
      <c r="A1537" s="21">
        <v>440</v>
      </c>
      <c r="B1537" s="273"/>
      <c r="C1537" s="223">
        <v>4901</v>
      </c>
      <c r="D1537" s="275" t="s">
        <v>233</v>
      </c>
      <c r="E1537" s="128"/>
      <c r="F1537" s="129"/>
      <c r="G1537" s="461"/>
      <c r="H1537" s="128"/>
      <c r="I1537" s="129"/>
      <c r="J1537" s="7">
        <f t="shared" si="51"/>
      </c>
      <c r="K1537" s="12"/>
    </row>
    <row r="1538" spans="1:11" ht="15.75">
      <c r="A1538" s="21">
        <v>450</v>
      </c>
      <c r="B1538" s="273"/>
      <c r="C1538" s="225">
        <v>4902</v>
      </c>
      <c r="D1538" s="233" t="s">
        <v>234</v>
      </c>
      <c r="E1538" s="145"/>
      <c r="F1538" s="146"/>
      <c r="G1538" s="467"/>
      <c r="H1538" s="145"/>
      <c r="I1538" s="146"/>
      <c r="J1538" s="7">
        <f t="shared" si="51"/>
      </c>
      <c r="K1538" s="12"/>
    </row>
    <row r="1539" spans="1:11" ht="15.75">
      <c r="A1539" s="21">
        <v>495</v>
      </c>
      <c r="B1539" s="276">
        <v>5100</v>
      </c>
      <c r="C1539" s="783" t="s">
        <v>207</v>
      </c>
      <c r="D1539" s="809"/>
      <c r="E1539" s="468"/>
      <c r="F1539" s="469"/>
      <c r="G1539" s="470"/>
      <c r="H1539" s="468"/>
      <c r="I1539" s="469"/>
      <c r="J1539" s="7">
        <f t="shared" si="51"/>
      </c>
      <c r="K1539" s="12"/>
    </row>
    <row r="1540" spans="1:11" ht="15.75">
      <c r="A1540" s="22">
        <v>500</v>
      </c>
      <c r="B1540" s="276">
        <v>5200</v>
      </c>
      <c r="C1540" s="783" t="s">
        <v>208</v>
      </c>
      <c r="D1540" s="809"/>
      <c r="E1540" s="218">
        <f>SUM(E1541:E1547)</f>
        <v>0</v>
      </c>
      <c r="F1540" s="219">
        <f>SUM(F1541:F1547)</f>
        <v>0</v>
      </c>
      <c r="G1540" s="220">
        <f>SUM(G1541:G1547)</f>
        <v>0</v>
      </c>
      <c r="H1540" s="218">
        <f>SUM(H1541:H1547)</f>
        <v>0</v>
      </c>
      <c r="I1540" s="219">
        <f>SUM(I1541:I1547)</f>
        <v>0</v>
      </c>
      <c r="J1540" s="7">
        <f t="shared" si="51"/>
      </c>
      <c r="K1540" s="12"/>
    </row>
    <row r="1541" spans="1:11" ht="15.75">
      <c r="A1541" s="22">
        <v>505</v>
      </c>
      <c r="B1541" s="277"/>
      <c r="C1541" s="278">
        <v>5201</v>
      </c>
      <c r="D1541" s="279" t="s">
        <v>209</v>
      </c>
      <c r="E1541" s="128"/>
      <c r="F1541" s="129"/>
      <c r="G1541" s="461"/>
      <c r="H1541" s="128"/>
      <c r="I1541" s="129"/>
      <c r="J1541" s="7">
        <f t="shared" si="51"/>
      </c>
      <c r="K1541" s="12"/>
    </row>
    <row r="1542" spans="1:11" ht="15.75">
      <c r="A1542" s="22">
        <v>510</v>
      </c>
      <c r="B1542" s="277"/>
      <c r="C1542" s="280">
        <v>5202</v>
      </c>
      <c r="D1542" s="281" t="s">
        <v>210</v>
      </c>
      <c r="E1542" s="134"/>
      <c r="F1542" s="135"/>
      <c r="G1542" s="466"/>
      <c r="H1542" s="134"/>
      <c r="I1542" s="135"/>
      <c r="J1542" s="7">
        <f t="shared" si="51"/>
      </c>
      <c r="K1542" s="12"/>
    </row>
    <row r="1543" spans="1:11" ht="15.75">
      <c r="A1543" s="22">
        <v>515</v>
      </c>
      <c r="B1543" s="277"/>
      <c r="C1543" s="280">
        <v>5203</v>
      </c>
      <c r="D1543" s="281" t="s">
        <v>518</v>
      </c>
      <c r="E1543" s="134"/>
      <c r="F1543" s="135"/>
      <c r="G1543" s="466"/>
      <c r="H1543" s="134"/>
      <c r="I1543" s="135"/>
      <c r="J1543" s="7">
        <f t="shared" si="51"/>
      </c>
      <c r="K1543" s="12"/>
    </row>
    <row r="1544" spans="1:11" ht="15.75">
      <c r="A1544" s="22">
        <v>520</v>
      </c>
      <c r="B1544" s="277"/>
      <c r="C1544" s="280">
        <v>5204</v>
      </c>
      <c r="D1544" s="281" t="s">
        <v>519</v>
      </c>
      <c r="E1544" s="134"/>
      <c r="F1544" s="135"/>
      <c r="G1544" s="466"/>
      <c r="H1544" s="134"/>
      <c r="I1544" s="135"/>
      <c r="J1544" s="7">
        <f t="shared" si="51"/>
      </c>
      <c r="K1544" s="12"/>
    </row>
    <row r="1545" spans="1:11" ht="15.75">
      <c r="A1545" s="22">
        <v>525</v>
      </c>
      <c r="B1545" s="277"/>
      <c r="C1545" s="280">
        <v>5205</v>
      </c>
      <c r="D1545" s="281" t="s">
        <v>520</v>
      </c>
      <c r="E1545" s="134"/>
      <c r="F1545" s="135"/>
      <c r="G1545" s="466"/>
      <c r="H1545" s="134"/>
      <c r="I1545" s="135"/>
      <c r="J1545" s="7">
        <f t="shared" si="51"/>
      </c>
      <c r="K1545" s="12"/>
    </row>
    <row r="1546" spans="1:11" ht="15.75">
      <c r="A1546" s="21">
        <v>635</v>
      </c>
      <c r="B1546" s="277"/>
      <c r="C1546" s="280">
        <v>5206</v>
      </c>
      <c r="D1546" s="281" t="s">
        <v>521</v>
      </c>
      <c r="E1546" s="134"/>
      <c r="F1546" s="135"/>
      <c r="G1546" s="466"/>
      <c r="H1546" s="134"/>
      <c r="I1546" s="135"/>
      <c r="J1546" s="7">
        <f t="shared" si="51"/>
      </c>
      <c r="K1546" s="12"/>
    </row>
    <row r="1547" spans="1:11" ht="15.75">
      <c r="A1547" s="22">
        <v>640</v>
      </c>
      <c r="B1547" s="277"/>
      <c r="C1547" s="282">
        <v>5219</v>
      </c>
      <c r="D1547" s="283" t="s">
        <v>522</v>
      </c>
      <c r="E1547" s="145"/>
      <c r="F1547" s="146"/>
      <c r="G1547" s="467"/>
      <c r="H1547" s="145"/>
      <c r="I1547" s="146"/>
      <c r="J1547" s="7">
        <f t="shared" si="51"/>
      </c>
      <c r="K1547" s="12"/>
    </row>
    <row r="1548" spans="1:11" ht="15.75">
      <c r="A1548" s="22">
        <v>645</v>
      </c>
      <c r="B1548" s="276">
        <v>5300</v>
      </c>
      <c r="C1548" s="783" t="s">
        <v>523</v>
      </c>
      <c r="D1548" s="809"/>
      <c r="E1548" s="218">
        <f>SUM(E1549:E1550)</f>
        <v>0</v>
      </c>
      <c r="F1548" s="219">
        <f>SUM(F1549:F1550)</f>
        <v>0</v>
      </c>
      <c r="G1548" s="220">
        <f>SUM(G1549:G1550)</f>
        <v>0</v>
      </c>
      <c r="H1548" s="218">
        <f>SUM(H1549:H1550)</f>
        <v>0</v>
      </c>
      <c r="I1548" s="219">
        <f>SUM(I1549:I1550)</f>
        <v>0</v>
      </c>
      <c r="J1548" s="7">
        <f t="shared" si="51"/>
      </c>
      <c r="K1548" s="12"/>
    </row>
    <row r="1549" spans="1:11" ht="15.75">
      <c r="A1549" s="22">
        <v>650</v>
      </c>
      <c r="B1549" s="277"/>
      <c r="C1549" s="278">
        <v>5301</v>
      </c>
      <c r="D1549" s="279" t="s">
        <v>266</v>
      </c>
      <c r="E1549" s="128"/>
      <c r="F1549" s="129"/>
      <c r="G1549" s="461"/>
      <c r="H1549" s="128"/>
      <c r="I1549" s="129"/>
      <c r="J1549" s="7">
        <f t="shared" si="51"/>
      </c>
      <c r="K1549" s="12"/>
    </row>
    <row r="1550" spans="1:11" ht="15.75">
      <c r="A1550" s="21">
        <v>655</v>
      </c>
      <c r="B1550" s="277"/>
      <c r="C1550" s="282">
        <v>5309</v>
      </c>
      <c r="D1550" s="283" t="s">
        <v>524</v>
      </c>
      <c r="E1550" s="145"/>
      <c r="F1550" s="146"/>
      <c r="G1550" s="467"/>
      <c r="H1550" s="145"/>
      <c r="I1550" s="146"/>
      <c r="J1550" s="7">
        <f t="shared" si="51"/>
      </c>
      <c r="K1550" s="12"/>
    </row>
    <row r="1551" spans="1:11" ht="15.75">
      <c r="A1551" s="21">
        <v>665</v>
      </c>
      <c r="B1551" s="276">
        <v>5400</v>
      </c>
      <c r="C1551" s="783" t="s">
        <v>581</v>
      </c>
      <c r="D1551" s="809"/>
      <c r="E1551" s="468"/>
      <c r="F1551" s="469"/>
      <c r="G1551" s="470"/>
      <c r="H1551" s="468"/>
      <c r="I1551" s="469"/>
      <c r="J1551" s="7">
        <f t="shared" si="51"/>
      </c>
      <c r="K1551" s="12"/>
    </row>
    <row r="1552" spans="1:11" ht="15.75">
      <c r="A1552" s="21">
        <v>675</v>
      </c>
      <c r="B1552" s="217">
        <v>5500</v>
      </c>
      <c r="C1552" s="784" t="s">
        <v>582</v>
      </c>
      <c r="D1552" s="807"/>
      <c r="E1552" s="218">
        <f>SUM(E1553:E1556)</f>
        <v>0</v>
      </c>
      <c r="F1552" s="219">
        <f>SUM(F1553:F1556)</f>
        <v>0</v>
      </c>
      <c r="G1552" s="220">
        <f>SUM(G1553:G1556)</f>
        <v>0</v>
      </c>
      <c r="H1552" s="218">
        <f>SUM(H1553:H1556)</f>
        <v>0</v>
      </c>
      <c r="I1552" s="219">
        <f>SUM(I1553:I1556)</f>
        <v>0</v>
      </c>
      <c r="J1552" s="7">
        <f t="shared" si="51"/>
      </c>
      <c r="K1552" s="12"/>
    </row>
    <row r="1553" spans="1:11" ht="15.75">
      <c r="A1553" s="21">
        <v>685</v>
      </c>
      <c r="B1553" s="273"/>
      <c r="C1553" s="223">
        <v>5501</v>
      </c>
      <c r="D1553" s="242" t="s">
        <v>583</v>
      </c>
      <c r="E1553" s="128"/>
      <c r="F1553" s="129"/>
      <c r="G1553" s="461"/>
      <c r="H1553" s="128"/>
      <c r="I1553" s="129"/>
      <c r="J1553" s="7">
        <f t="shared" si="51"/>
      </c>
      <c r="K1553" s="12"/>
    </row>
    <row r="1554" spans="1:11" ht="15.75">
      <c r="A1554" s="22">
        <v>690</v>
      </c>
      <c r="B1554" s="273"/>
      <c r="C1554" s="229">
        <v>5502</v>
      </c>
      <c r="D1554" s="230" t="s">
        <v>584</v>
      </c>
      <c r="E1554" s="134"/>
      <c r="F1554" s="135"/>
      <c r="G1554" s="466"/>
      <c r="H1554" s="134"/>
      <c r="I1554" s="135"/>
      <c r="J1554" s="7">
        <f t="shared" si="51"/>
      </c>
      <c r="K1554" s="12"/>
    </row>
    <row r="1555" spans="1:11" ht="15.75">
      <c r="A1555" s="22">
        <v>695</v>
      </c>
      <c r="B1555" s="273"/>
      <c r="C1555" s="229">
        <v>5503</v>
      </c>
      <c r="D1555" s="274" t="s">
        <v>585</v>
      </c>
      <c r="E1555" s="134"/>
      <c r="F1555" s="135"/>
      <c r="G1555" s="466"/>
      <c r="H1555" s="134"/>
      <c r="I1555" s="135"/>
      <c r="J1555" s="7">
        <f t="shared" si="51"/>
      </c>
      <c r="K1555" s="12"/>
    </row>
    <row r="1556" spans="1:11" ht="15.75">
      <c r="A1556" s="21">
        <v>700</v>
      </c>
      <c r="B1556" s="273"/>
      <c r="C1556" s="225">
        <v>5504</v>
      </c>
      <c r="D1556" s="254" t="s">
        <v>586</v>
      </c>
      <c r="E1556" s="145"/>
      <c r="F1556" s="146"/>
      <c r="G1556" s="467"/>
      <c r="H1556" s="145"/>
      <c r="I1556" s="146"/>
      <c r="J1556" s="7">
        <f t="shared" si="51"/>
      </c>
      <c r="K1556" s="12"/>
    </row>
    <row r="1557" spans="1:11" ht="15.75">
      <c r="A1557" s="21">
        <v>710</v>
      </c>
      <c r="B1557" s="276">
        <v>5700</v>
      </c>
      <c r="C1557" s="779" t="s">
        <v>767</v>
      </c>
      <c r="D1557" s="810"/>
      <c r="E1557" s="218">
        <f>SUM(E1558:E1560)</f>
        <v>0</v>
      </c>
      <c r="F1557" s="219">
        <f>SUM(F1558:F1560)</f>
        <v>0</v>
      </c>
      <c r="G1557" s="220">
        <f>SUM(G1558:G1560)</f>
        <v>0</v>
      </c>
      <c r="H1557" s="218">
        <f>SUM(H1558:H1560)</f>
        <v>0</v>
      </c>
      <c r="I1557" s="219">
        <f>SUM(I1558:I1560)</f>
        <v>0</v>
      </c>
      <c r="J1557" s="7">
        <f t="shared" si="51"/>
      </c>
      <c r="K1557" s="12"/>
    </row>
    <row r="1558" spans="1:11" ht="15.75">
      <c r="A1558" s="22">
        <v>715</v>
      </c>
      <c r="B1558" s="277"/>
      <c r="C1558" s="278">
        <v>5701</v>
      </c>
      <c r="D1558" s="279" t="s">
        <v>587</v>
      </c>
      <c r="E1558" s="128"/>
      <c r="F1558" s="129"/>
      <c r="G1558" s="461"/>
      <c r="H1558" s="128"/>
      <c r="I1558" s="129"/>
      <c r="J1558" s="7">
        <f t="shared" si="51"/>
      </c>
      <c r="K1558" s="12"/>
    </row>
    <row r="1559" spans="1:11" ht="15.75">
      <c r="A1559" s="22">
        <v>720</v>
      </c>
      <c r="B1559" s="277"/>
      <c r="C1559" s="284">
        <v>5702</v>
      </c>
      <c r="D1559" s="285" t="s">
        <v>588</v>
      </c>
      <c r="E1559" s="140"/>
      <c r="F1559" s="141"/>
      <c r="G1559" s="462"/>
      <c r="H1559" s="140"/>
      <c r="I1559" s="141"/>
      <c r="J1559" s="7">
        <f t="shared" si="51"/>
      </c>
      <c r="K1559" s="12"/>
    </row>
    <row r="1560" spans="1:11" ht="15.75">
      <c r="A1560" s="22">
        <v>725</v>
      </c>
      <c r="B1560" s="228"/>
      <c r="C1560" s="286">
        <v>4071</v>
      </c>
      <c r="D1560" s="287" t="s">
        <v>589</v>
      </c>
      <c r="E1560" s="463"/>
      <c r="F1560" s="464"/>
      <c r="G1560" s="465"/>
      <c r="H1560" s="463"/>
      <c r="I1560" s="464"/>
      <c r="J1560" s="7">
        <f t="shared" si="51"/>
      </c>
      <c r="K1560" s="12"/>
    </row>
    <row r="1561" spans="1:11" ht="15.75">
      <c r="A1561" s="22">
        <v>730</v>
      </c>
      <c r="B1561" s="385"/>
      <c r="C1561" s="780" t="s">
        <v>590</v>
      </c>
      <c r="D1561" s="811"/>
      <c r="E1561" s="484"/>
      <c r="F1561" s="484"/>
      <c r="G1561" s="484"/>
      <c r="H1561" s="484"/>
      <c r="I1561" s="484"/>
      <c r="J1561" s="7">
        <f t="shared" si="51"/>
      </c>
      <c r="K1561" s="12"/>
    </row>
    <row r="1562" spans="1:11" ht="15.75">
      <c r="A1562" s="22">
        <v>735</v>
      </c>
      <c r="B1562" s="288">
        <v>98</v>
      </c>
      <c r="C1562" s="780" t="s">
        <v>590</v>
      </c>
      <c r="D1562" s="811"/>
      <c r="E1562" s="475"/>
      <c r="F1562" s="476"/>
      <c r="G1562" s="477"/>
      <c r="H1562" s="477"/>
      <c r="I1562" s="477"/>
      <c r="J1562" s="7">
        <f t="shared" si="51"/>
      </c>
      <c r="K1562" s="12"/>
    </row>
    <row r="1563" spans="1:11" ht="15.75">
      <c r="A1563" s="22">
        <v>740</v>
      </c>
      <c r="B1563" s="479"/>
      <c r="C1563" s="480"/>
      <c r="D1563" s="481"/>
      <c r="E1563" s="216"/>
      <c r="F1563" s="216"/>
      <c r="G1563" s="216"/>
      <c r="H1563" s="216"/>
      <c r="I1563" s="216"/>
      <c r="J1563" s="7">
        <f t="shared" si="51"/>
      </c>
      <c r="K1563" s="12"/>
    </row>
    <row r="1564" spans="1:11" ht="15.75">
      <c r="A1564" s="22">
        <v>745</v>
      </c>
      <c r="B1564" s="482"/>
      <c r="C1564" s="102"/>
      <c r="D1564" s="483"/>
      <c r="E1564" s="181"/>
      <c r="F1564" s="181"/>
      <c r="G1564" s="181"/>
      <c r="H1564" s="181"/>
      <c r="I1564" s="181"/>
      <c r="J1564" s="7">
        <f t="shared" si="51"/>
      </c>
      <c r="K1564" s="12"/>
    </row>
    <row r="1565" spans="1:11" ht="15.75">
      <c r="A1565" s="21">
        <v>750</v>
      </c>
      <c r="B1565" s="482"/>
      <c r="C1565" s="102"/>
      <c r="D1565" s="483"/>
      <c r="E1565" s="181"/>
      <c r="F1565" s="181"/>
      <c r="G1565" s="181"/>
      <c r="H1565" s="181"/>
      <c r="I1565" s="181"/>
      <c r="J1565" s="7">
        <f t="shared" si="51"/>
      </c>
      <c r="K1565" s="12"/>
    </row>
    <row r="1566" spans="1:11" ht="16.5" thickBot="1">
      <c r="A1566" s="22">
        <v>755</v>
      </c>
      <c r="B1566" s="504"/>
      <c r="C1566" s="295" t="s">
        <v>629</v>
      </c>
      <c r="D1566" s="478">
        <f>+B1566</f>
        <v>0</v>
      </c>
      <c r="E1566" s="296">
        <f>SUM(E1451,E1454,E1460,E1468,E1469,E1487,E1491,E1497,E1500,E1501,E1502,E1503,E1504,E1513,E1519,E1520,E1521,E1522,E1529,E1533,E1534,E1535,E1536,E1539,E1540,E1548,E1551,E1552,E1557)+E1562</f>
        <v>14186</v>
      </c>
      <c r="F1566" s="297">
        <f>SUM(F1451,F1454,F1460,F1468,F1469,F1487,F1491,F1497,F1500,F1501,F1502,F1503,F1504,F1513,F1519,F1520,F1521,F1522,F1529,F1533,F1534,F1535,F1536,F1539,F1540,F1548,F1551,F1552,F1557)+F1562</f>
        <v>16510</v>
      </c>
      <c r="G1566" s="298">
        <f>SUM(G1451,G1454,G1460,G1468,G1469,G1487,G1491,G1497,G1500,G1501,G1502,G1503,G1504,G1513,G1519,G1520,G1521,G1522,G1529,G1533,G1534,G1535,G1536,G1539,G1540,G1548,G1551,G1552,G1557)+G1562</f>
        <v>16510</v>
      </c>
      <c r="H1566" s="296">
        <f>SUM(H1451,H1454,H1460,H1468,H1469,H1487,H1491,H1497,H1500,H1501,H1502,H1503,H1504,H1513,H1519,H1520,H1521,H1522,H1529,H1533,H1534,H1535,H1536,H1539,H1540,H1548,H1551,H1552,H1557)+H1562</f>
        <v>16510</v>
      </c>
      <c r="I1566" s="297">
        <f>SUM(I1451,I1454,I1460,I1468,I1469,I1487,I1491,I1497,I1500,I1501,I1502,I1503,I1504,I1513,I1519,I1520,I1521,I1522,I1529,I1533,I1534,I1535,I1536,I1539,I1540,I1548,I1551,I1552,I1557)+I1562</f>
        <v>16510</v>
      </c>
      <c r="J1566" s="7">
        <f t="shared" si="51"/>
        <v>1</v>
      </c>
      <c r="K1566" s="71" t="str">
        <f>LEFT(C1448,1)</f>
        <v>7</v>
      </c>
    </row>
    <row r="1567" spans="1:10" ht="16.5" thickTop="1">
      <c r="A1567" s="22">
        <v>760</v>
      </c>
      <c r="B1567" s="73" t="s">
        <v>1604</v>
      </c>
      <c r="C1567" s="1"/>
      <c r="J1567" s="7">
        <v>1</v>
      </c>
    </row>
    <row r="1568" spans="1:10" ht="15">
      <c r="A1568" s="21">
        <v>765</v>
      </c>
      <c r="B1568" s="459"/>
      <c r="C1568" s="459"/>
      <c r="D1568" s="460"/>
      <c r="E1568" s="459"/>
      <c r="F1568" s="459"/>
      <c r="G1568" s="459"/>
      <c r="H1568" s="459"/>
      <c r="I1568" s="459"/>
      <c r="J1568" s="7">
        <v>1</v>
      </c>
    </row>
    <row r="1569" spans="1:11" ht="15">
      <c r="A1569" s="21">
        <v>775</v>
      </c>
      <c r="B1569" s="63"/>
      <c r="C1569" s="63"/>
      <c r="D1569" s="63"/>
      <c r="E1569" s="63"/>
      <c r="F1569" s="63"/>
      <c r="G1569" s="63"/>
      <c r="H1569" s="63"/>
      <c r="I1569" s="63"/>
      <c r="J1569" s="7">
        <v>1</v>
      </c>
      <c r="K1569" s="63"/>
    </row>
    <row r="1570" spans="1:10" ht="15">
      <c r="A1570" s="22">
        <v>780</v>
      </c>
      <c r="B1570" s="6"/>
      <c r="C1570" s="6"/>
      <c r="D1570" s="367"/>
      <c r="E1570" s="36"/>
      <c r="F1570" s="36"/>
      <c r="G1570" s="36"/>
      <c r="H1570" s="36"/>
      <c r="I1570" s="36"/>
      <c r="J1570" s="7">
        <f>(IF(OR($E1570&lt;&gt;0,$F1570&lt;&gt;0,$G1570&lt;&gt;0,$H1570&lt;&gt;0,$I1570&lt;&gt;0),$J$2,""))</f>
      </c>
    </row>
    <row r="1571" spans="1:10" ht="15">
      <c r="A1571" s="22">
        <v>785</v>
      </c>
      <c r="B1571" s="6"/>
      <c r="C1571" s="457"/>
      <c r="D1571" s="458"/>
      <c r="E1571" s="36"/>
      <c r="F1571" s="36"/>
      <c r="G1571" s="36"/>
      <c r="H1571" s="36"/>
      <c r="I1571" s="36"/>
      <c r="J1571" s="7">
        <v>1</v>
      </c>
    </row>
    <row r="1572" spans="1:10" ht="15.75">
      <c r="A1572" s="22">
        <v>790</v>
      </c>
      <c r="B1572" s="798" t="str">
        <f>$B$7</f>
        <v>ПРОГНОЗА ЗА ПЕРИОДА 2023-2026 г. НА ПОСТЪПЛЕНИЯТА ОТ МЕСТНИ ПРИХОДИ  И НА РАЗХОДИТЕ ЗА МЕСТНИ ДЕЙНОСТИ</v>
      </c>
      <c r="C1572" s="799"/>
      <c r="D1572" s="799"/>
      <c r="E1572" s="198"/>
      <c r="F1572" s="194"/>
      <c r="G1572" s="194"/>
      <c r="H1572" s="194"/>
      <c r="I1572" s="194"/>
      <c r="J1572" s="7">
        <v>1</v>
      </c>
    </row>
    <row r="1573" spans="1:10" ht="15.75">
      <c r="A1573" s="22">
        <v>795</v>
      </c>
      <c r="B1573" s="189"/>
      <c r="C1573" s="293"/>
      <c r="D1573" s="300"/>
      <c r="E1573" s="306" t="s">
        <v>373</v>
      </c>
      <c r="F1573" s="306" t="s">
        <v>719</v>
      </c>
      <c r="G1573" s="454" t="s">
        <v>858</v>
      </c>
      <c r="H1573" s="455"/>
      <c r="I1573" s="456"/>
      <c r="J1573" s="7">
        <v>1</v>
      </c>
    </row>
    <row r="1574" spans="1:10" ht="18">
      <c r="A1574" s="21">
        <v>805</v>
      </c>
      <c r="B1574" s="763">
        <f>$B$9</f>
        <v>0</v>
      </c>
      <c r="C1574" s="764"/>
      <c r="D1574" s="765"/>
      <c r="E1574" s="106">
        <f>$E$9</f>
        <v>44927</v>
      </c>
      <c r="F1574" s="187">
        <f>$F$9</f>
        <v>46387</v>
      </c>
      <c r="G1574" s="194"/>
      <c r="H1574" s="194"/>
      <c r="I1574" s="194"/>
      <c r="J1574" s="7">
        <v>1</v>
      </c>
    </row>
    <row r="1575" spans="1:10" ht="15">
      <c r="A1575" s="22">
        <v>810</v>
      </c>
      <c r="B1575" s="188" t="str">
        <f>$B$10</f>
        <v>(наименование на разпоредителя с бюджет)</v>
      </c>
      <c r="C1575" s="189"/>
      <c r="D1575" s="190"/>
      <c r="E1575" s="194"/>
      <c r="F1575" s="194"/>
      <c r="G1575" s="194"/>
      <c r="H1575" s="194"/>
      <c r="I1575" s="194"/>
      <c r="J1575" s="7">
        <v>1</v>
      </c>
    </row>
    <row r="1576" spans="1:10" ht="15">
      <c r="A1576" s="22">
        <v>815</v>
      </c>
      <c r="B1576" s="188"/>
      <c r="C1576" s="189"/>
      <c r="D1576" s="190"/>
      <c r="E1576" s="194"/>
      <c r="F1576" s="194"/>
      <c r="G1576" s="194"/>
      <c r="H1576" s="194"/>
      <c r="I1576" s="194"/>
      <c r="J1576" s="7">
        <v>1</v>
      </c>
    </row>
    <row r="1577" spans="1:10" ht="18">
      <c r="A1577" s="27">
        <v>525</v>
      </c>
      <c r="B1577" s="800" t="str">
        <f>$B$12</f>
        <v>Николаево</v>
      </c>
      <c r="C1577" s="801"/>
      <c r="D1577" s="802"/>
      <c r="E1577" s="309" t="s">
        <v>744</v>
      </c>
      <c r="F1577" s="453" t="str">
        <f>$F$12</f>
        <v>7406</v>
      </c>
      <c r="G1577" s="194"/>
      <c r="H1577" s="194"/>
      <c r="I1577" s="194"/>
      <c r="J1577" s="7">
        <v>1</v>
      </c>
    </row>
    <row r="1578" spans="1:10" ht="15.75">
      <c r="A1578" s="21">
        <v>820</v>
      </c>
      <c r="B1578" s="191" t="str">
        <f>$B$13</f>
        <v>(наименование на първостепенния разпоредител с бюджет)</v>
      </c>
      <c r="C1578" s="189"/>
      <c r="D1578" s="190"/>
      <c r="E1578" s="198"/>
      <c r="F1578" s="194"/>
      <c r="G1578" s="194"/>
      <c r="H1578" s="194"/>
      <c r="I1578" s="194"/>
      <c r="J1578" s="7">
        <v>1</v>
      </c>
    </row>
    <row r="1579" spans="1:10" ht="15.75">
      <c r="A1579" s="22">
        <v>821</v>
      </c>
      <c r="B1579" s="193"/>
      <c r="C1579" s="194"/>
      <c r="D1579" s="112"/>
      <c r="E1579" s="181"/>
      <c r="F1579" s="181"/>
      <c r="G1579" s="181"/>
      <c r="H1579" s="181"/>
      <c r="I1579" s="181"/>
      <c r="J1579" s="7">
        <v>1</v>
      </c>
    </row>
    <row r="1580" spans="1:10" ht="15.75" thickBot="1">
      <c r="A1580" s="22">
        <v>822</v>
      </c>
      <c r="B1580" s="189"/>
      <c r="C1580" s="293"/>
      <c r="D1580" s="300"/>
      <c r="E1580" s="308"/>
      <c r="F1580" s="308"/>
      <c r="G1580" s="308"/>
      <c r="H1580" s="308"/>
      <c r="I1580" s="308"/>
      <c r="J1580" s="7">
        <v>1</v>
      </c>
    </row>
    <row r="1581" spans="1:10" ht="17.25" thickBot="1">
      <c r="A1581" s="22">
        <v>823</v>
      </c>
      <c r="B1581" s="203"/>
      <c r="C1581" s="204"/>
      <c r="D1581" s="205" t="s">
        <v>607</v>
      </c>
      <c r="E1581" s="618" t="str">
        <f>$E$19</f>
        <v>Годишен отчет</v>
      </c>
      <c r="F1581" s="619" t="str">
        <f>$F$19</f>
        <v>Разчет</v>
      </c>
      <c r="G1581" s="619" t="str">
        <f>$G$19</f>
        <v>Прогноза</v>
      </c>
      <c r="H1581" s="619" t="str">
        <f>$H$19</f>
        <v>Прогноза</v>
      </c>
      <c r="I1581" s="619" t="str">
        <f>$I$19</f>
        <v>Прогноза</v>
      </c>
      <c r="J1581" s="7">
        <v>1</v>
      </c>
    </row>
    <row r="1582" spans="1:10" ht="16.5" thickBot="1">
      <c r="A1582" s="22">
        <v>825</v>
      </c>
      <c r="B1582" s="206" t="s">
        <v>46</v>
      </c>
      <c r="C1582" s="207" t="s">
        <v>375</v>
      </c>
      <c r="D1582" s="208" t="s">
        <v>608</v>
      </c>
      <c r="E1582" s="624">
        <f>$E$20</f>
        <v>2022</v>
      </c>
      <c r="F1582" s="625">
        <f>$F$20</f>
        <v>2023</v>
      </c>
      <c r="G1582" s="625">
        <f>$G$20</f>
        <v>2024</v>
      </c>
      <c r="H1582" s="625">
        <f>$H$20</f>
        <v>2025</v>
      </c>
      <c r="I1582" s="625">
        <f>$I$20</f>
        <v>2026</v>
      </c>
      <c r="J1582" s="7">
        <v>1</v>
      </c>
    </row>
    <row r="1583" spans="1:10" ht="18.75">
      <c r="A1583" s="22"/>
      <c r="B1583" s="210"/>
      <c r="C1583" s="211"/>
      <c r="D1583" s="212" t="s">
        <v>631</v>
      </c>
      <c r="E1583" s="626"/>
      <c r="F1583" s="627"/>
      <c r="G1583" s="628"/>
      <c r="H1583" s="626"/>
      <c r="I1583" s="627"/>
      <c r="J1583" s="7">
        <v>1</v>
      </c>
    </row>
    <row r="1584" spans="1:10" ht="15.75">
      <c r="A1584" s="22"/>
      <c r="B1584" s="496"/>
      <c r="C1584" s="615" t="e">
        <f>VLOOKUP(D1584,OP_LIST2,2,FALSE)</f>
        <v>#N/A</v>
      </c>
      <c r="D1584" s="502"/>
      <c r="E1584" s="486"/>
      <c r="F1584" s="487"/>
      <c r="G1584" s="488"/>
      <c r="H1584" s="486"/>
      <c r="I1584" s="487"/>
      <c r="J1584" s="7">
        <v>1</v>
      </c>
    </row>
    <row r="1585" spans="1:10" ht="15.75">
      <c r="A1585" s="22"/>
      <c r="B1585" s="499"/>
      <c r="C1585" s="715">
        <f>VLOOKUP(D1586,GROUPS2,2,FALSE)</f>
        <v>703</v>
      </c>
      <c r="D1585" s="502" t="s">
        <v>1605</v>
      </c>
      <c r="E1585" s="489"/>
      <c r="F1585" s="490"/>
      <c r="G1585" s="491"/>
      <c r="H1585" s="489"/>
      <c r="I1585" s="490"/>
      <c r="J1585" s="7">
        <v>1</v>
      </c>
    </row>
    <row r="1586" spans="1:10" ht="15.75">
      <c r="A1586" s="22"/>
      <c r="B1586" s="495"/>
      <c r="C1586" s="716">
        <f>+C1585</f>
        <v>703</v>
      </c>
      <c r="D1586" s="497" t="s">
        <v>1595</v>
      </c>
      <c r="E1586" s="489"/>
      <c r="F1586" s="490"/>
      <c r="G1586" s="491"/>
      <c r="H1586" s="489"/>
      <c r="I1586" s="490"/>
      <c r="J1586" s="7">
        <v>1</v>
      </c>
    </row>
    <row r="1587" spans="1:10" ht="15">
      <c r="A1587" s="22"/>
      <c r="B1587" s="500"/>
      <c r="C1587" s="498"/>
      <c r="D1587" s="501" t="s">
        <v>609</v>
      </c>
      <c r="E1587" s="492"/>
      <c r="F1587" s="493"/>
      <c r="G1587" s="494"/>
      <c r="H1587" s="492"/>
      <c r="I1587" s="493"/>
      <c r="J1587" s="7">
        <v>1</v>
      </c>
    </row>
    <row r="1588" spans="1:11" ht="15.75">
      <c r="A1588" s="22"/>
      <c r="B1588" s="217">
        <v>100</v>
      </c>
      <c r="C1588" s="789" t="s">
        <v>632</v>
      </c>
      <c r="D1588" s="803"/>
      <c r="E1588" s="218">
        <f>SUM(E1589:E1590)</f>
        <v>0</v>
      </c>
      <c r="F1588" s="219">
        <f>SUM(F1589:F1590)</f>
        <v>0</v>
      </c>
      <c r="G1588" s="220">
        <f>SUM(G1589:G1590)</f>
        <v>0</v>
      </c>
      <c r="H1588" s="218">
        <f>SUM(H1589:H1590)</f>
        <v>0</v>
      </c>
      <c r="I1588" s="219">
        <f>SUM(I1589:I1590)</f>
        <v>0</v>
      </c>
      <c r="J1588" s="7">
        <f aca="true" t="shared" si="52" ref="J1588:J1651">(IF(OR($E1588&lt;&gt;0,$F1588&lt;&gt;0,$G1588&lt;&gt;0,$H1588&lt;&gt;0,$I1588&lt;&gt;0),$J$2,""))</f>
      </c>
      <c r="K1588" s="12"/>
    </row>
    <row r="1589" spans="1:11" ht="15.75">
      <c r="A1589" s="22"/>
      <c r="B1589" s="222"/>
      <c r="C1589" s="223">
        <v>101</v>
      </c>
      <c r="D1589" s="224" t="s">
        <v>633</v>
      </c>
      <c r="E1589" s="128"/>
      <c r="F1589" s="129"/>
      <c r="G1589" s="461"/>
      <c r="H1589" s="128"/>
      <c r="I1589" s="129"/>
      <c r="J1589" s="7">
        <f t="shared" si="52"/>
      </c>
      <c r="K1589" s="12"/>
    </row>
    <row r="1590" spans="1:11" ht="15.75">
      <c r="A1590" s="10"/>
      <c r="B1590" s="222"/>
      <c r="C1590" s="225">
        <v>102</v>
      </c>
      <c r="D1590" s="226" t="s">
        <v>634</v>
      </c>
      <c r="E1590" s="145"/>
      <c r="F1590" s="146"/>
      <c r="G1590" s="467"/>
      <c r="H1590" s="145"/>
      <c r="I1590" s="146"/>
      <c r="J1590" s="7">
        <f t="shared" si="52"/>
      </c>
      <c r="K1590" s="12"/>
    </row>
    <row r="1591" spans="1:11" ht="15.75">
      <c r="A1591" s="10"/>
      <c r="B1591" s="217">
        <v>200</v>
      </c>
      <c r="C1591" s="787" t="s">
        <v>635</v>
      </c>
      <c r="D1591" s="804"/>
      <c r="E1591" s="218">
        <f>SUM(E1592:E1596)</f>
        <v>0</v>
      </c>
      <c r="F1591" s="219">
        <f>SUM(F1592:F1596)</f>
        <v>0</v>
      </c>
      <c r="G1591" s="220">
        <f>SUM(G1592:G1596)</f>
        <v>0</v>
      </c>
      <c r="H1591" s="218">
        <f>SUM(H1592:H1596)</f>
        <v>0</v>
      </c>
      <c r="I1591" s="219">
        <f>SUM(I1592:I1596)</f>
        <v>0</v>
      </c>
      <c r="J1591" s="7">
        <f t="shared" si="52"/>
      </c>
      <c r="K1591" s="12"/>
    </row>
    <row r="1592" spans="1:11" ht="15.75">
      <c r="A1592" s="10"/>
      <c r="B1592" s="227"/>
      <c r="C1592" s="223">
        <v>201</v>
      </c>
      <c r="D1592" s="224" t="s">
        <v>636</v>
      </c>
      <c r="E1592" s="128"/>
      <c r="F1592" s="129"/>
      <c r="G1592" s="461"/>
      <c r="H1592" s="128"/>
      <c r="I1592" s="129"/>
      <c r="J1592" s="7">
        <f t="shared" si="52"/>
      </c>
      <c r="K1592" s="12"/>
    </row>
    <row r="1593" spans="1:11" ht="15.75">
      <c r="A1593" s="10"/>
      <c r="B1593" s="228"/>
      <c r="C1593" s="229">
        <v>202</v>
      </c>
      <c r="D1593" s="230" t="s">
        <v>637</v>
      </c>
      <c r="E1593" s="134"/>
      <c r="F1593" s="135"/>
      <c r="G1593" s="466"/>
      <c r="H1593" s="134"/>
      <c r="I1593" s="135"/>
      <c r="J1593" s="7">
        <f t="shared" si="52"/>
      </c>
      <c r="K1593" s="12"/>
    </row>
    <row r="1594" spans="1:11" ht="31.5">
      <c r="A1594" s="10"/>
      <c r="B1594" s="231"/>
      <c r="C1594" s="229">
        <v>205</v>
      </c>
      <c r="D1594" s="230" t="s">
        <v>495</v>
      </c>
      <c r="E1594" s="134"/>
      <c r="F1594" s="135"/>
      <c r="G1594" s="466"/>
      <c r="H1594" s="134"/>
      <c r="I1594" s="135"/>
      <c r="J1594" s="7">
        <f t="shared" si="52"/>
      </c>
      <c r="K1594" s="12"/>
    </row>
    <row r="1595" spans="1:11" ht="15.75">
      <c r="A1595" s="10"/>
      <c r="B1595" s="231"/>
      <c r="C1595" s="229">
        <v>208</v>
      </c>
      <c r="D1595" s="232" t="s">
        <v>496</v>
      </c>
      <c r="E1595" s="134"/>
      <c r="F1595" s="135"/>
      <c r="G1595" s="466"/>
      <c r="H1595" s="134"/>
      <c r="I1595" s="135"/>
      <c r="J1595" s="7">
        <f t="shared" si="52"/>
      </c>
      <c r="K1595" s="12"/>
    </row>
    <row r="1596" spans="1:11" ht="15.75">
      <c r="A1596" s="10"/>
      <c r="B1596" s="227"/>
      <c r="C1596" s="225">
        <v>209</v>
      </c>
      <c r="D1596" s="233" t="s">
        <v>497</v>
      </c>
      <c r="E1596" s="145"/>
      <c r="F1596" s="146"/>
      <c r="G1596" s="467"/>
      <c r="H1596" s="145"/>
      <c r="I1596" s="146"/>
      <c r="J1596" s="7">
        <f t="shared" si="52"/>
      </c>
      <c r="K1596" s="12"/>
    </row>
    <row r="1597" spans="1:11" ht="15.75">
      <c r="A1597" s="10"/>
      <c r="B1597" s="217">
        <v>500</v>
      </c>
      <c r="C1597" s="788" t="s">
        <v>154</v>
      </c>
      <c r="D1597" s="805"/>
      <c r="E1597" s="218">
        <f>SUM(E1598:E1604)</f>
        <v>0</v>
      </c>
      <c r="F1597" s="219">
        <f>SUM(F1598:F1604)</f>
        <v>0</v>
      </c>
      <c r="G1597" s="220">
        <f>SUM(G1598:G1604)</f>
        <v>0</v>
      </c>
      <c r="H1597" s="218">
        <f>SUM(H1598:H1604)</f>
        <v>0</v>
      </c>
      <c r="I1597" s="219">
        <f>SUM(I1598:I1604)</f>
        <v>0</v>
      </c>
      <c r="J1597" s="7">
        <f t="shared" si="52"/>
      </c>
      <c r="K1597" s="12"/>
    </row>
    <row r="1598" spans="1:11" ht="31.5">
      <c r="A1598" s="10"/>
      <c r="B1598" s="227"/>
      <c r="C1598" s="234">
        <v>551</v>
      </c>
      <c r="D1598" s="235" t="s">
        <v>155</v>
      </c>
      <c r="E1598" s="128"/>
      <c r="F1598" s="129"/>
      <c r="G1598" s="461"/>
      <c r="H1598" s="128"/>
      <c r="I1598" s="129"/>
      <c r="J1598" s="7">
        <f t="shared" si="52"/>
      </c>
      <c r="K1598" s="12"/>
    </row>
    <row r="1599" spans="1:11" ht="15.75">
      <c r="A1599" s="10"/>
      <c r="B1599" s="227"/>
      <c r="C1599" s="236">
        <v>552</v>
      </c>
      <c r="D1599" s="237" t="s">
        <v>762</v>
      </c>
      <c r="E1599" s="134"/>
      <c r="F1599" s="135"/>
      <c r="G1599" s="466"/>
      <c r="H1599" s="134"/>
      <c r="I1599" s="135"/>
      <c r="J1599" s="7">
        <f t="shared" si="52"/>
      </c>
      <c r="K1599" s="12"/>
    </row>
    <row r="1600" spans="1:11" ht="15.75">
      <c r="A1600" s="10"/>
      <c r="B1600" s="238"/>
      <c r="C1600" s="236">
        <v>558</v>
      </c>
      <c r="D1600" s="239" t="s">
        <v>726</v>
      </c>
      <c r="E1600" s="350">
        <v>0</v>
      </c>
      <c r="F1600" s="351">
        <v>0</v>
      </c>
      <c r="G1600" s="136">
        <v>0</v>
      </c>
      <c r="H1600" s="350">
        <v>0</v>
      </c>
      <c r="I1600" s="351">
        <v>0</v>
      </c>
      <c r="J1600" s="7">
        <f t="shared" si="52"/>
      </c>
      <c r="K1600" s="12"/>
    </row>
    <row r="1601" spans="1:11" ht="15.75">
      <c r="A1601" s="10"/>
      <c r="B1601" s="238"/>
      <c r="C1601" s="236">
        <v>560</v>
      </c>
      <c r="D1601" s="239" t="s">
        <v>156</v>
      </c>
      <c r="E1601" s="134"/>
      <c r="F1601" s="135"/>
      <c r="G1601" s="466"/>
      <c r="H1601" s="134"/>
      <c r="I1601" s="135"/>
      <c r="J1601" s="7">
        <f t="shared" si="52"/>
      </c>
      <c r="K1601" s="12"/>
    </row>
    <row r="1602" spans="1:11" ht="15.75">
      <c r="A1602" s="10"/>
      <c r="B1602" s="238"/>
      <c r="C1602" s="236">
        <v>580</v>
      </c>
      <c r="D1602" s="237" t="s">
        <v>157</v>
      </c>
      <c r="E1602" s="134"/>
      <c r="F1602" s="135"/>
      <c r="G1602" s="466"/>
      <c r="H1602" s="134"/>
      <c r="I1602" s="135"/>
      <c r="J1602" s="7">
        <f t="shared" si="52"/>
      </c>
      <c r="K1602" s="12"/>
    </row>
    <row r="1603" spans="1:11" ht="30">
      <c r="A1603" s="10"/>
      <c r="B1603" s="227"/>
      <c r="C1603" s="236">
        <v>588</v>
      </c>
      <c r="D1603" s="237" t="s">
        <v>728</v>
      </c>
      <c r="E1603" s="350">
        <v>0</v>
      </c>
      <c r="F1603" s="351">
        <v>0</v>
      </c>
      <c r="G1603" s="136">
        <v>0</v>
      </c>
      <c r="H1603" s="350">
        <v>0</v>
      </c>
      <c r="I1603" s="351">
        <v>0</v>
      </c>
      <c r="J1603" s="7">
        <f t="shared" si="52"/>
      </c>
      <c r="K1603" s="12"/>
    </row>
    <row r="1604" spans="1:11" ht="31.5">
      <c r="A1604" s="10"/>
      <c r="B1604" s="227"/>
      <c r="C1604" s="240">
        <v>590</v>
      </c>
      <c r="D1604" s="241" t="s">
        <v>158</v>
      </c>
      <c r="E1604" s="145"/>
      <c r="F1604" s="146"/>
      <c r="G1604" s="467"/>
      <c r="H1604" s="145"/>
      <c r="I1604" s="146"/>
      <c r="J1604" s="7">
        <f t="shared" si="52"/>
      </c>
      <c r="K1604" s="12"/>
    </row>
    <row r="1605" spans="1:11" ht="15.75">
      <c r="A1605" s="21">
        <v>5</v>
      </c>
      <c r="B1605" s="217">
        <v>800</v>
      </c>
      <c r="C1605" s="786" t="s">
        <v>159</v>
      </c>
      <c r="D1605" s="806"/>
      <c r="E1605" s="468"/>
      <c r="F1605" s="469"/>
      <c r="G1605" s="470"/>
      <c r="H1605" s="468"/>
      <c r="I1605" s="469"/>
      <c r="J1605" s="7">
        <f t="shared" si="52"/>
      </c>
      <c r="K1605" s="12"/>
    </row>
    <row r="1606" spans="1:11" ht="15.75">
      <c r="A1606" s="22">
        <v>10</v>
      </c>
      <c r="B1606" s="217">
        <v>1000</v>
      </c>
      <c r="C1606" s="787" t="s">
        <v>160</v>
      </c>
      <c r="D1606" s="804"/>
      <c r="E1606" s="218">
        <f>SUM(E1607:E1623)</f>
        <v>1837</v>
      </c>
      <c r="F1606" s="219">
        <f>SUM(F1607:F1623)</f>
        <v>10000</v>
      </c>
      <c r="G1606" s="220">
        <f>SUM(G1607:G1623)</f>
        <v>10000</v>
      </c>
      <c r="H1606" s="218">
        <f>SUM(H1607:H1623)</f>
        <v>10000</v>
      </c>
      <c r="I1606" s="219">
        <f>SUM(I1607:I1623)</f>
        <v>10000</v>
      </c>
      <c r="J1606" s="7">
        <f t="shared" si="52"/>
        <v>1</v>
      </c>
      <c r="K1606" s="12"/>
    </row>
    <row r="1607" spans="1:11" ht="15.75">
      <c r="A1607" s="22">
        <v>15</v>
      </c>
      <c r="B1607" s="228"/>
      <c r="C1607" s="223">
        <v>1011</v>
      </c>
      <c r="D1607" s="242" t="s">
        <v>161</v>
      </c>
      <c r="E1607" s="128"/>
      <c r="F1607" s="129"/>
      <c r="G1607" s="461"/>
      <c r="H1607" s="128"/>
      <c r="I1607" s="129"/>
      <c r="J1607" s="7">
        <f t="shared" si="52"/>
      </c>
      <c r="K1607" s="12"/>
    </row>
    <row r="1608" spans="1:11" ht="15.75">
      <c r="A1608" s="21">
        <v>35</v>
      </c>
      <c r="B1608" s="228"/>
      <c r="C1608" s="229">
        <v>1012</v>
      </c>
      <c r="D1608" s="230" t="s">
        <v>162</v>
      </c>
      <c r="E1608" s="134"/>
      <c r="F1608" s="135"/>
      <c r="G1608" s="466"/>
      <c r="H1608" s="134"/>
      <c r="I1608" s="135"/>
      <c r="J1608" s="7">
        <f t="shared" si="52"/>
      </c>
      <c r="K1608" s="12"/>
    </row>
    <row r="1609" spans="1:11" ht="15.75">
      <c r="A1609" s="22">
        <v>40</v>
      </c>
      <c r="B1609" s="228"/>
      <c r="C1609" s="229">
        <v>1013</v>
      </c>
      <c r="D1609" s="230" t="s">
        <v>163</v>
      </c>
      <c r="E1609" s="134"/>
      <c r="F1609" s="135"/>
      <c r="G1609" s="466"/>
      <c r="H1609" s="134"/>
      <c r="I1609" s="135"/>
      <c r="J1609" s="7">
        <f t="shared" si="52"/>
      </c>
      <c r="K1609" s="12"/>
    </row>
    <row r="1610" spans="1:11" ht="15.75">
      <c r="A1610" s="22">
        <v>45</v>
      </c>
      <c r="B1610" s="228"/>
      <c r="C1610" s="229">
        <v>1014</v>
      </c>
      <c r="D1610" s="230" t="s">
        <v>164</v>
      </c>
      <c r="E1610" s="134"/>
      <c r="F1610" s="135"/>
      <c r="G1610" s="466"/>
      <c r="H1610" s="134"/>
      <c r="I1610" s="135"/>
      <c r="J1610" s="7">
        <f t="shared" si="52"/>
      </c>
      <c r="K1610" s="12"/>
    </row>
    <row r="1611" spans="1:11" ht="15.75">
      <c r="A1611" s="22">
        <v>50</v>
      </c>
      <c r="B1611" s="228"/>
      <c r="C1611" s="229">
        <v>1015</v>
      </c>
      <c r="D1611" s="230" t="s">
        <v>165</v>
      </c>
      <c r="E1611" s="134">
        <v>1540</v>
      </c>
      <c r="F1611" s="135">
        <v>2000</v>
      </c>
      <c r="G1611" s="135">
        <v>2000</v>
      </c>
      <c r="H1611" s="135">
        <v>2000</v>
      </c>
      <c r="I1611" s="135">
        <v>2000</v>
      </c>
      <c r="J1611" s="7">
        <f t="shared" si="52"/>
        <v>1</v>
      </c>
      <c r="K1611" s="12"/>
    </row>
    <row r="1612" spans="1:11" ht="15.75">
      <c r="A1612" s="22">
        <v>55</v>
      </c>
      <c r="B1612" s="228"/>
      <c r="C1612" s="243">
        <v>1016</v>
      </c>
      <c r="D1612" s="244" t="s">
        <v>166</v>
      </c>
      <c r="E1612" s="140"/>
      <c r="F1612" s="141"/>
      <c r="G1612" s="462"/>
      <c r="H1612" s="140"/>
      <c r="I1612" s="141"/>
      <c r="J1612" s="7">
        <f t="shared" si="52"/>
      </c>
      <c r="K1612" s="12"/>
    </row>
    <row r="1613" spans="1:11" ht="15.75">
      <c r="A1613" s="22">
        <v>60</v>
      </c>
      <c r="B1613" s="222"/>
      <c r="C1613" s="245">
        <v>1020</v>
      </c>
      <c r="D1613" s="246" t="s">
        <v>167</v>
      </c>
      <c r="E1613" s="329">
        <v>297</v>
      </c>
      <c r="F1613" s="330">
        <v>8000</v>
      </c>
      <c r="G1613" s="330">
        <v>8000</v>
      </c>
      <c r="H1613" s="330">
        <v>8000</v>
      </c>
      <c r="I1613" s="330">
        <v>8000</v>
      </c>
      <c r="J1613" s="7">
        <f t="shared" si="52"/>
        <v>1</v>
      </c>
      <c r="K1613" s="12"/>
    </row>
    <row r="1614" spans="1:11" ht="15.75">
      <c r="A1614" s="21">
        <v>65</v>
      </c>
      <c r="B1614" s="228"/>
      <c r="C1614" s="247">
        <v>1030</v>
      </c>
      <c r="D1614" s="248" t="s">
        <v>168</v>
      </c>
      <c r="E1614" s="325"/>
      <c r="F1614" s="326"/>
      <c r="G1614" s="471"/>
      <c r="H1614" s="325"/>
      <c r="I1614" s="326"/>
      <c r="J1614" s="7">
        <f t="shared" si="52"/>
      </c>
      <c r="K1614" s="12"/>
    </row>
    <row r="1615" spans="1:11" ht="15.75">
      <c r="A1615" s="22">
        <v>70</v>
      </c>
      <c r="B1615" s="228"/>
      <c r="C1615" s="245">
        <v>1051</v>
      </c>
      <c r="D1615" s="250" t="s">
        <v>169</v>
      </c>
      <c r="E1615" s="329"/>
      <c r="F1615" s="330"/>
      <c r="G1615" s="474"/>
      <c r="H1615" s="329"/>
      <c r="I1615" s="330"/>
      <c r="J1615" s="7">
        <f t="shared" si="52"/>
      </c>
      <c r="K1615" s="12"/>
    </row>
    <row r="1616" spans="1:11" ht="15.75">
      <c r="A1616" s="22">
        <v>75</v>
      </c>
      <c r="B1616" s="228"/>
      <c r="C1616" s="229">
        <v>1052</v>
      </c>
      <c r="D1616" s="230" t="s">
        <v>170</v>
      </c>
      <c r="E1616" s="134"/>
      <c r="F1616" s="135"/>
      <c r="G1616" s="466"/>
      <c r="H1616" s="134"/>
      <c r="I1616" s="135"/>
      <c r="J1616" s="7">
        <f t="shared" si="52"/>
      </c>
      <c r="K1616" s="12"/>
    </row>
    <row r="1617" spans="1:11" ht="15.75">
      <c r="A1617" s="22">
        <v>80</v>
      </c>
      <c r="B1617" s="228"/>
      <c r="C1617" s="247">
        <v>1053</v>
      </c>
      <c r="D1617" s="248" t="s">
        <v>729</v>
      </c>
      <c r="E1617" s="325"/>
      <c r="F1617" s="326"/>
      <c r="G1617" s="471"/>
      <c r="H1617" s="325"/>
      <c r="I1617" s="326"/>
      <c r="J1617" s="7">
        <f t="shared" si="52"/>
      </c>
      <c r="K1617" s="12"/>
    </row>
    <row r="1618" spans="1:11" ht="15.75">
      <c r="A1618" s="22">
        <v>80</v>
      </c>
      <c r="B1618" s="228"/>
      <c r="C1618" s="245">
        <v>1062</v>
      </c>
      <c r="D1618" s="246" t="s">
        <v>171</v>
      </c>
      <c r="E1618" s="329"/>
      <c r="F1618" s="330"/>
      <c r="G1618" s="474"/>
      <c r="H1618" s="329"/>
      <c r="I1618" s="330"/>
      <c r="J1618" s="7">
        <f t="shared" si="52"/>
      </c>
      <c r="K1618" s="12"/>
    </row>
    <row r="1619" spans="1:11" ht="15.75">
      <c r="A1619" s="22">
        <v>85</v>
      </c>
      <c r="B1619" s="228"/>
      <c r="C1619" s="247">
        <v>1063</v>
      </c>
      <c r="D1619" s="251" t="s">
        <v>688</v>
      </c>
      <c r="E1619" s="325"/>
      <c r="F1619" s="326"/>
      <c r="G1619" s="471"/>
      <c r="H1619" s="325"/>
      <c r="I1619" s="326"/>
      <c r="J1619" s="7">
        <f t="shared" si="52"/>
      </c>
      <c r="K1619" s="12"/>
    </row>
    <row r="1620" spans="1:11" ht="15.75">
      <c r="A1620" s="22">
        <v>90</v>
      </c>
      <c r="B1620" s="228"/>
      <c r="C1620" s="252">
        <v>1069</v>
      </c>
      <c r="D1620" s="253" t="s">
        <v>172</v>
      </c>
      <c r="E1620" s="395"/>
      <c r="F1620" s="396"/>
      <c r="G1620" s="473"/>
      <c r="H1620" s="395"/>
      <c r="I1620" s="396"/>
      <c r="J1620" s="7">
        <f t="shared" si="52"/>
      </c>
      <c r="K1620" s="12"/>
    </row>
    <row r="1621" spans="1:11" ht="15.75">
      <c r="A1621" s="22">
        <v>90</v>
      </c>
      <c r="B1621" s="222"/>
      <c r="C1621" s="245">
        <v>1091</v>
      </c>
      <c r="D1621" s="250" t="s">
        <v>763</v>
      </c>
      <c r="E1621" s="329"/>
      <c r="F1621" s="330"/>
      <c r="G1621" s="474"/>
      <c r="H1621" s="329"/>
      <c r="I1621" s="330"/>
      <c r="J1621" s="7">
        <f t="shared" si="52"/>
      </c>
      <c r="K1621" s="12"/>
    </row>
    <row r="1622" spans="1:11" ht="15.75">
      <c r="A1622" s="21">
        <v>115</v>
      </c>
      <c r="B1622" s="228"/>
      <c r="C1622" s="229">
        <v>1092</v>
      </c>
      <c r="D1622" s="230" t="s">
        <v>264</v>
      </c>
      <c r="E1622" s="134"/>
      <c r="F1622" s="135"/>
      <c r="G1622" s="466"/>
      <c r="H1622" s="134"/>
      <c r="I1622" s="135"/>
      <c r="J1622" s="7">
        <f t="shared" si="52"/>
      </c>
      <c r="K1622" s="12"/>
    </row>
    <row r="1623" spans="1:11" ht="15.75">
      <c r="A1623" s="21">
        <v>125</v>
      </c>
      <c r="B1623" s="228"/>
      <c r="C1623" s="225">
        <v>1098</v>
      </c>
      <c r="D1623" s="254" t="s">
        <v>173</v>
      </c>
      <c r="E1623" s="145"/>
      <c r="F1623" s="146"/>
      <c r="G1623" s="467"/>
      <c r="H1623" s="145"/>
      <c r="I1623" s="146"/>
      <c r="J1623" s="7">
        <f t="shared" si="52"/>
      </c>
      <c r="K1623" s="12"/>
    </row>
    <row r="1624" spans="1:11" ht="15.75">
      <c r="A1624" s="22">
        <v>130</v>
      </c>
      <c r="B1624" s="217">
        <v>1900</v>
      </c>
      <c r="C1624" s="784" t="s">
        <v>231</v>
      </c>
      <c r="D1624" s="807"/>
      <c r="E1624" s="218">
        <f>SUM(E1625:E1627)</f>
        <v>0</v>
      </c>
      <c r="F1624" s="219">
        <f>SUM(F1625:F1627)</f>
        <v>0</v>
      </c>
      <c r="G1624" s="220">
        <f>SUM(G1625:G1627)</f>
        <v>0</v>
      </c>
      <c r="H1624" s="218">
        <f>SUM(H1625:H1627)</f>
        <v>0</v>
      </c>
      <c r="I1624" s="219">
        <f>SUM(I1625:I1627)</f>
        <v>0</v>
      </c>
      <c r="J1624" s="7">
        <f t="shared" si="52"/>
      </c>
      <c r="K1624" s="12"/>
    </row>
    <row r="1625" spans="1:11" ht="31.5">
      <c r="A1625" s="22">
        <v>135</v>
      </c>
      <c r="B1625" s="228"/>
      <c r="C1625" s="223">
        <v>1901</v>
      </c>
      <c r="D1625" s="255" t="s">
        <v>764</v>
      </c>
      <c r="E1625" s="128"/>
      <c r="F1625" s="129"/>
      <c r="G1625" s="461"/>
      <c r="H1625" s="128"/>
      <c r="I1625" s="129"/>
      <c r="J1625" s="7">
        <f t="shared" si="52"/>
      </c>
      <c r="K1625" s="12"/>
    </row>
    <row r="1626" spans="1:11" ht="31.5">
      <c r="A1626" s="22">
        <v>140</v>
      </c>
      <c r="B1626" s="256"/>
      <c r="C1626" s="229">
        <v>1981</v>
      </c>
      <c r="D1626" s="257" t="s">
        <v>765</v>
      </c>
      <c r="E1626" s="134"/>
      <c r="F1626" s="135"/>
      <c r="G1626" s="466"/>
      <c r="H1626" s="134"/>
      <c r="I1626" s="135"/>
      <c r="J1626" s="7">
        <f t="shared" si="52"/>
      </c>
      <c r="K1626" s="12"/>
    </row>
    <row r="1627" spans="1:11" ht="31.5">
      <c r="A1627" s="22">
        <v>145</v>
      </c>
      <c r="B1627" s="228"/>
      <c r="C1627" s="225">
        <v>1991</v>
      </c>
      <c r="D1627" s="258" t="s">
        <v>766</v>
      </c>
      <c r="E1627" s="145"/>
      <c r="F1627" s="146"/>
      <c r="G1627" s="467"/>
      <c r="H1627" s="145"/>
      <c r="I1627" s="146"/>
      <c r="J1627" s="7">
        <f t="shared" si="52"/>
      </c>
      <c r="K1627" s="12"/>
    </row>
    <row r="1628" spans="1:11" ht="15.75">
      <c r="A1628" s="22">
        <v>150</v>
      </c>
      <c r="B1628" s="217">
        <v>2100</v>
      </c>
      <c r="C1628" s="784" t="s">
        <v>612</v>
      </c>
      <c r="D1628" s="807"/>
      <c r="E1628" s="218">
        <f>SUM(E1629:E1633)</f>
        <v>0</v>
      </c>
      <c r="F1628" s="219">
        <f>SUM(F1629:F1633)</f>
        <v>0</v>
      </c>
      <c r="G1628" s="220">
        <f>SUM(G1629:G1633)</f>
        <v>0</v>
      </c>
      <c r="H1628" s="218">
        <f>SUM(H1629:H1633)</f>
        <v>0</v>
      </c>
      <c r="I1628" s="219">
        <f>SUM(I1629:I1633)</f>
        <v>0</v>
      </c>
      <c r="J1628" s="7">
        <f t="shared" si="52"/>
      </c>
      <c r="K1628" s="12"/>
    </row>
    <row r="1629" spans="1:11" ht="15.75">
      <c r="A1629" s="22">
        <v>155</v>
      </c>
      <c r="B1629" s="228"/>
      <c r="C1629" s="223">
        <v>2110</v>
      </c>
      <c r="D1629" s="259" t="s">
        <v>174</v>
      </c>
      <c r="E1629" s="128"/>
      <c r="F1629" s="129"/>
      <c r="G1629" s="461"/>
      <c r="H1629" s="128"/>
      <c r="I1629" s="129"/>
      <c r="J1629" s="7">
        <f t="shared" si="52"/>
      </c>
      <c r="K1629" s="12"/>
    </row>
    <row r="1630" spans="1:11" ht="15.75">
      <c r="A1630" s="22">
        <v>160</v>
      </c>
      <c r="B1630" s="256"/>
      <c r="C1630" s="229">
        <v>2120</v>
      </c>
      <c r="D1630" s="232" t="s">
        <v>175</v>
      </c>
      <c r="E1630" s="134"/>
      <c r="F1630" s="135"/>
      <c r="G1630" s="466"/>
      <c r="H1630" s="134"/>
      <c r="I1630" s="135"/>
      <c r="J1630" s="7">
        <f t="shared" si="52"/>
      </c>
      <c r="K1630" s="12"/>
    </row>
    <row r="1631" spans="1:11" ht="15.75">
      <c r="A1631" s="22">
        <v>165</v>
      </c>
      <c r="B1631" s="256"/>
      <c r="C1631" s="229">
        <v>2125</v>
      </c>
      <c r="D1631" s="232" t="s">
        <v>176</v>
      </c>
      <c r="E1631" s="350">
        <v>0</v>
      </c>
      <c r="F1631" s="351">
        <v>0</v>
      </c>
      <c r="G1631" s="136">
        <v>0</v>
      </c>
      <c r="H1631" s="350">
        <v>0</v>
      </c>
      <c r="I1631" s="351">
        <v>0</v>
      </c>
      <c r="J1631" s="7">
        <f t="shared" si="52"/>
      </c>
      <c r="K1631" s="12"/>
    </row>
    <row r="1632" spans="1:11" ht="15.75">
      <c r="A1632" s="22">
        <v>175</v>
      </c>
      <c r="B1632" s="227"/>
      <c r="C1632" s="229">
        <v>2140</v>
      </c>
      <c r="D1632" s="232" t="s">
        <v>177</v>
      </c>
      <c r="E1632" s="350">
        <v>0</v>
      </c>
      <c r="F1632" s="351">
        <v>0</v>
      </c>
      <c r="G1632" s="136">
        <v>0</v>
      </c>
      <c r="H1632" s="350">
        <v>0</v>
      </c>
      <c r="I1632" s="351">
        <v>0</v>
      </c>
      <c r="J1632" s="7">
        <f t="shared" si="52"/>
      </c>
      <c r="K1632" s="12"/>
    </row>
    <row r="1633" spans="1:11" ht="15.75">
      <c r="A1633" s="22">
        <v>180</v>
      </c>
      <c r="B1633" s="228"/>
      <c r="C1633" s="225">
        <v>2190</v>
      </c>
      <c r="D1633" s="260" t="s">
        <v>178</v>
      </c>
      <c r="E1633" s="145"/>
      <c r="F1633" s="146"/>
      <c r="G1633" s="467"/>
      <c r="H1633" s="145"/>
      <c r="I1633" s="146"/>
      <c r="J1633" s="7">
        <f t="shared" si="52"/>
      </c>
      <c r="K1633" s="12"/>
    </row>
    <row r="1634" spans="1:11" ht="15.75">
      <c r="A1634" s="22">
        <v>185</v>
      </c>
      <c r="B1634" s="217">
        <v>2200</v>
      </c>
      <c r="C1634" s="784" t="s">
        <v>179</v>
      </c>
      <c r="D1634" s="807"/>
      <c r="E1634" s="218">
        <f>SUM(E1635:E1636)</f>
        <v>0</v>
      </c>
      <c r="F1634" s="219">
        <f>SUM(F1635:F1636)</f>
        <v>0</v>
      </c>
      <c r="G1634" s="220">
        <f>SUM(G1635:G1636)</f>
        <v>0</v>
      </c>
      <c r="H1634" s="218">
        <f>SUM(H1635:H1636)</f>
        <v>0</v>
      </c>
      <c r="I1634" s="219">
        <f>SUM(I1635:I1636)</f>
        <v>0</v>
      </c>
      <c r="J1634" s="7">
        <f t="shared" si="52"/>
      </c>
      <c r="K1634" s="12"/>
    </row>
    <row r="1635" spans="1:11" ht="15.75">
      <c r="A1635" s="22">
        <v>190</v>
      </c>
      <c r="B1635" s="228"/>
      <c r="C1635" s="223">
        <v>2221</v>
      </c>
      <c r="D1635" s="224" t="s">
        <v>265</v>
      </c>
      <c r="E1635" s="128"/>
      <c r="F1635" s="129"/>
      <c r="G1635" s="461"/>
      <c r="H1635" s="128"/>
      <c r="I1635" s="129"/>
      <c r="J1635" s="7">
        <f t="shared" si="52"/>
      </c>
      <c r="K1635" s="12"/>
    </row>
    <row r="1636" spans="1:11" ht="15.75">
      <c r="A1636" s="22">
        <v>200</v>
      </c>
      <c r="B1636" s="228"/>
      <c r="C1636" s="225">
        <v>2224</v>
      </c>
      <c r="D1636" s="226" t="s">
        <v>180</v>
      </c>
      <c r="E1636" s="145"/>
      <c r="F1636" s="146"/>
      <c r="G1636" s="467"/>
      <c r="H1636" s="145"/>
      <c r="I1636" s="146"/>
      <c r="J1636" s="7">
        <f t="shared" si="52"/>
      </c>
      <c r="K1636" s="12"/>
    </row>
    <row r="1637" spans="1:11" ht="15.75">
      <c r="A1637" s="22">
        <v>200</v>
      </c>
      <c r="B1637" s="217">
        <v>2500</v>
      </c>
      <c r="C1637" s="784" t="s">
        <v>181</v>
      </c>
      <c r="D1637" s="807"/>
      <c r="E1637" s="468"/>
      <c r="F1637" s="469"/>
      <c r="G1637" s="470"/>
      <c r="H1637" s="468"/>
      <c r="I1637" s="469"/>
      <c r="J1637" s="7">
        <f t="shared" si="52"/>
      </c>
      <c r="K1637" s="12"/>
    </row>
    <row r="1638" spans="1:11" ht="15.75">
      <c r="A1638" s="22">
        <v>205</v>
      </c>
      <c r="B1638" s="217">
        <v>2600</v>
      </c>
      <c r="C1638" s="785" t="s">
        <v>182</v>
      </c>
      <c r="D1638" s="808"/>
      <c r="E1638" s="468"/>
      <c r="F1638" s="469"/>
      <c r="G1638" s="470"/>
      <c r="H1638" s="468"/>
      <c r="I1638" s="469"/>
      <c r="J1638" s="7">
        <f t="shared" si="52"/>
      </c>
      <c r="K1638" s="12"/>
    </row>
    <row r="1639" spans="1:11" ht="15.75">
      <c r="A1639" s="22">
        <v>210</v>
      </c>
      <c r="B1639" s="217">
        <v>2700</v>
      </c>
      <c r="C1639" s="785" t="s">
        <v>183</v>
      </c>
      <c r="D1639" s="808"/>
      <c r="E1639" s="468"/>
      <c r="F1639" s="469"/>
      <c r="G1639" s="470"/>
      <c r="H1639" s="468"/>
      <c r="I1639" s="469"/>
      <c r="J1639" s="7">
        <f t="shared" si="52"/>
      </c>
      <c r="K1639" s="12"/>
    </row>
    <row r="1640" spans="1:11" ht="36" customHeight="1">
      <c r="A1640" s="22">
        <v>215</v>
      </c>
      <c r="B1640" s="217">
        <v>2800</v>
      </c>
      <c r="C1640" s="785" t="s">
        <v>1266</v>
      </c>
      <c r="D1640" s="808"/>
      <c r="E1640" s="468"/>
      <c r="F1640" s="469"/>
      <c r="G1640" s="470"/>
      <c r="H1640" s="468"/>
      <c r="I1640" s="469"/>
      <c r="J1640" s="7">
        <f t="shared" si="52"/>
      </c>
      <c r="K1640" s="12"/>
    </row>
    <row r="1641" spans="1:11" ht="15.75">
      <c r="A1641" s="21">
        <v>220</v>
      </c>
      <c r="B1641" s="217">
        <v>2900</v>
      </c>
      <c r="C1641" s="784" t="s">
        <v>184</v>
      </c>
      <c r="D1641" s="807"/>
      <c r="E1641" s="218">
        <f>SUM(E1642:E1649)</f>
        <v>0</v>
      </c>
      <c r="F1641" s="218">
        <f>SUM(F1642:F1649)</f>
        <v>0</v>
      </c>
      <c r="G1641" s="218">
        <f>SUM(G1642:G1649)</f>
        <v>0</v>
      </c>
      <c r="H1641" s="218">
        <f>SUM(H1642:H1649)</f>
        <v>0</v>
      </c>
      <c r="I1641" s="218">
        <f>SUM(I1642:I1649)</f>
        <v>0</v>
      </c>
      <c r="J1641" s="7">
        <f t="shared" si="52"/>
      </c>
      <c r="K1641" s="12"/>
    </row>
    <row r="1642" spans="1:11" ht="15.75">
      <c r="A1642" s="22">
        <v>225</v>
      </c>
      <c r="B1642" s="261"/>
      <c r="C1642" s="223">
        <v>2910</v>
      </c>
      <c r="D1642" s="262" t="s">
        <v>1620</v>
      </c>
      <c r="E1642" s="128"/>
      <c r="F1642" s="129"/>
      <c r="G1642" s="461"/>
      <c r="H1642" s="128"/>
      <c r="I1642" s="129"/>
      <c r="J1642" s="7">
        <f t="shared" si="52"/>
      </c>
      <c r="K1642" s="12"/>
    </row>
    <row r="1643" spans="1:11" ht="15.75">
      <c r="A1643" s="22">
        <v>230</v>
      </c>
      <c r="B1643" s="261"/>
      <c r="C1643" s="223">
        <v>2920</v>
      </c>
      <c r="D1643" s="262" t="s">
        <v>185</v>
      </c>
      <c r="E1643" s="128"/>
      <c r="F1643" s="129"/>
      <c r="G1643" s="461"/>
      <c r="H1643" s="128"/>
      <c r="I1643" s="129"/>
      <c r="J1643" s="7">
        <f t="shared" si="52"/>
      </c>
      <c r="K1643" s="12"/>
    </row>
    <row r="1644" spans="1:11" ht="31.5">
      <c r="A1644" s="22">
        <v>245</v>
      </c>
      <c r="B1644" s="261"/>
      <c r="C1644" s="247">
        <v>2969</v>
      </c>
      <c r="D1644" s="263" t="s">
        <v>186</v>
      </c>
      <c r="E1644" s="325"/>
      <c r="F1644" s="326"/>
      <c r="G1644" s="471"/>
      <c r="H1644" s="325"/>
      <c r="I1644" s="326"/>
      <c r="J1644" s="7">
        <f t="shared" si="52"/>
      </c>
      <c r="K1644" s="12"/>
    </row>
    <row r="1645" spans="1:11" ht="31.5">
      <c r="A1645" s="21">
        <v>220</v>
      </c>
      <c r="B1645" s="261"/>
      <c r="C1645" s="264">
        <v>2970</v>
      </c>
      <c r="D1645" s="265" t="s">
        <v>187</v>
      </c>
      <c r="E1645" s="420"/>
      <c r="F1645" s="421"/>
      <c r="G1645" s="472"/>
      <c r="H1645" s="420"/>
      <c r="I1645" s="421"/>
      <c r="J1645" s="7">
        <f t="shared" si="52"/>
      </c>
      <c r="K1645" s="12"/>
    </row>
    <row r="1646" spans="1:11" ht="15.75">
      <c r="A1646" s="22">
        <v>225</v>
      </c>
      <c r="B1646" s="261"/>
      <c r="C1646" s="252">
        <v>2989</v>
      </c>
      <c r="D1646" s="266" t="s">
        <v>188</v>
      </c>
      <c r="E1646" s="395"/>
      <c r="F1646" s="396"/>
      <c r="G1646" s="473"/>
      <c r="H1646" s="395"/>
      <c r="I1646" s="396"/>
      <c r="J1646" s="7">
        <f t="shared" si="52"/>
      </c>
      <c r="K1646" s="12"/>
    </row>
    <row r="1647" spans="1:11" ht="31.5">
      <c r="A1647" s="22">
        <v>230</v>
      </c>
      <c r="B1647" s="228"/>
      <c r="C1647" s="245">
        <v>2990</v>
      </c>
      <c r="D1647" s="267" t="s">
        <v>1621</v>
      </c>
      <c r="E1647" s="329"/>
      <c r="F1647" s="330"/>
      <c r="G1647" s="474"/>
      <c r="H1647" s="329"/>
      <c r="I1647" s="330"/>
      <c r="J1647" s="7">
        <f t="shared" si="52"/>
      </c>
      <c r="K1647" s="12"/>
    </row>
    <row r="1648" spans="1:11" ht="15.75">
      <c r="A1648" s="22">
        <v>235</v>
      </c>
      <c r="B1648" s="228"/>
      <c r="C1648" s="245">
        <v>2991</v>
      </c>
      <c r="D1648" s="267" t="s">
        <v>189</v>
      </c>
      <c r="E1648" s="329"/>
      <c r="F1648" s="330"/>
      <c r="G1648" s="474"/>
      <c r="H1648" s="329"/>
      <c r="I1648" s="330"/>
      <c r="J1648" s="7">
        <f t="shared" si="52"/>
      </c>
      <c r="K1648" s="12"/>
    </row>
    <row r="1649" spans="1:11" ht="15.75">
      <c r="A1649" s="22">
        <v>240</v>
      </c>
      <c r="B1649" s="228"/>
      <c r="C1649" s="225">
        <v>2992</v>
      </c>
      <c r="D1649" s="268" t="s">
        <v>190</v>
      </c>
      <c r="E1649" s="145"/>
      <c r="F1649" s="146"/>
      <c r="G1649" s="467"/>
      <c r="H1649" s="145"/>
      <c r="I1649" s="146"/>
      <c r="J1649" s="7">
        <f t="shared" si="52"/>
      </c>
      <c r="K1649" s="12"/>
    </row>
    <row r="1650" spans="1:11" ht="15.75">
      <c r="A1650" s="22">
        <v>245</v>
      </c>
      <c r="B1650" s="217">
        <v>3300</v>
      </c>
      <c r="C1650" s="269" t="s">
        <v>1642</v>
      </c>
      <c r="D1650" s="731"/>
      <c r="E1650" s="218">
        <f>SUM(E1651:E1655)</f>
        <v>0</v>
      </c>
      <c r="F1650" s="219">
        <f>SUM(F1651:F1655)</f>
        <v>0</v>
      </c>
      <c r="G1650" s="220">
        <f>SUM(G1651:G1655)</f>
        <v>0</v>
      </c>
      <c r="H1650" s="218">
        <f>SUM(H1651:H1655)</f>
        <v>0</v>
      </c>
      <c r="I1650" s="219">
        <f>SUM(I1651:I1655)</f>
        <v>0</v>
      </c>
      <c r="J1650" s="7">
        <f t="shared" si="52"/>
      </c>
      <c r="K1650" s="12"/>
    </row>
    <row r="1651" spans="1:11" ht="15.75">
      <c r="A1651" s="21">
        <v>250</v>
      </c>
      <c r="B1651" s="227"/>
      <c r="C1651" s="223">
        <v>3301</v>
      </c>
      <c r="D1651" s="270" t="s">
        <v>191</v>
      </c>
      <c r="E1651" s="348">
        <v>0</v>
      </c>
      <c r="F1651" s="349">
        <v>0</v>
      </c>
      <c r="G1651" s="130">
        <v>0</v>
      </c>
      <c r="H1651" s="348">
        <v>0</v>
      </c>
      <c r="I1651" s="349">
        <v>0</v>
      </c>
      <c r="J1651" s="7">
        <f t="shared" si="52"/>
      </c>
      <c r="K1651" s="12"/>
    </row>
    <row r="1652" spans="1:11" ht="15.75">
      <c r="A1652" s="22">
        <v>255</v>
      </c>
      <c r="B1652" s="227"/>
      <c r="C1652" s="229">
        <v>3302</v>
      </c>
      <c r="D1652" s="271" t="s">
        <v>610</v>
      </c>
      <c r="E1652" s="350">
        <v>0</v>
      </c>
      <c r="F1652" s="351">
        <v>0</v>
      </c>
      <c r="G1652" s="136">
        <v>0</v>
      </c>
      <c r="H1652" s="350">
        <v>0</v>
      </c>
      <c r="I1652" s="351">
        <v>0</v>
      </c>
      <c r="J1652" s="7">
        <f aca="true" t="shared" si="53" ref="J1652:J1703">(IF(OR($E1652&lt;&gt;0,$F1652&lt;&gt;0,$G1652&lt;&gt;0,$H1652&lt;&gt;0,$I1652&lt;&gt;0),$J$2,""))</f>
      </c>
      <c r="K1652" s="12"/>
    </row>
    <row r="1653" spans="1:11" ht="15.75">
      <c r="A1653" s="22">
        <v>265</v>
      </c>
      <c r="B1653" s="227"/>
      <c r="C1653" s="229">
        <v>3304</v>
      </c>
      <c r="D1653" s="271" t="s">
        <v>192</v>
      </c>
      <c r="E1653" s="350">
        <v>0</v>
      </c>
      <c r="F1653" s="351">
        <v>0</v>
      </c>
      <c r="G1653" s="136">
        <v>0</v>
      </c>
      <c r="H1653" s="350">
        <v>0</v>
      </c>
      <c r="I1653" s="351">
        <v>0</v>
      </c>
      <c r="J1653" s="7">
        <f t="shared" si="53"/>
      </c>
      <c r="K1653" s="12"/>
    </row>
    <row r="1654" spans="1:11" ht="30">
      <c r="A1654" s="21">
        <v>270</v>
      </c>
      <c r="B1654" s="227"/>
      <c r="C1654" s="225">
        <v>3306</v>
      </c>
      <c r="D1654" s="272" t="s">
        <v>1263</v>
      </c>
      <c r="E1654" s="350">
        <v>0</v>
      </c>
      <c r="F1654" s="351">
        <v>0</v>
      </c>
      <c r="G1654" s="136">
        <v>0</v>
      </c>
      <c r="H1654" s="350">
        <v>0</v>
      </c>
      <c r="I1654" s="351">
        <v>0</v>
      </c>
      <c r="J1654" s="7">
        <f t="shared" si="53"/>
      </c>
      <c r="K1654" s="12"/>
    </row>
    <row r="1655" spans="1:11" ht="15.75">
      <c r="A1655" s="21">
        <v>290</v>
      </c>
      <c r="B1655" s="227"/>
      <c r="C1655" s="225">
        <v>3307</v>
      </c>
      <c r="D1655" s="272" t="s">
        <v>1649</v>
      </c>
      <c r="E1655" s="352">
        <v>0</v>
      </c>
      <c r="F1655" s="353">
        <v>0</v>
      </c>
      <c r="G1655" s="147">
        <v>0</v>
      </c>
      <c r="H1655" s="352">
        <v>0</v>
      </c>
      <c r="I1655" s="353">
        <v>0</v>
      </c>
      <c r="J1655" s="7">
        <f t="shared" si="53"/>
      </c>
      <c r="K1655" s="12"/>
    </row>
    <row r="1656" spans="1:11" ht="15.75">
      <c r="A1656" s="37">
        <v>320</v>
      </c>
      <c r="B1656" s="217">
        <v>3900</v>
      </c>
      <c r="C1656" s="784" t="s">
        <v>193</v>
      </c>
      <c r="D1656" s="807"/>
      <c r="E1656" s="505">
        <v>0</v>
      </c>
      <c r="F1656" s="506">
        <v>0</v>
      </c>
      <c r="G1656" s="507">
        <v>0</v>
      </c>
      <c r="H1656" s="505">
        <v>0</v>
      </c>
      <c r="I1656" s="506">
        <v>0</v>
      </c>
      <c r="J1656" s="7">
        <f t="shared" si="53"/>
      </c>
      <c r="K1656" s="12"/>
    </row>
    <row r="1657" spans="1:11" ht="15.75">
      <c r="A1657" s="21">
        <v>330</v>
      </c>
      <c r="B1657" s="217">
        <v>4000</v>
      </c>
      <c r="C1657" s="784" t="s">
        <v>194</v>
      </c>
      <c r="D1657" s="807"/>
      <c r="E1657" s="468"/>
      <c r="F1657" s="469"/>
      <c r="G1657" s="470"/>
      <c r="H1657" s="468"/>
      <c r="I1657" s="469"/>
      <c r="J1657" s="7">
        <f t="shared" si="53"/>
      </c>
      <c r="K1657" s="12"/>
    </row>
    <row r="1658" spans="1:11" ht="15.75">
      <c r="A1658" s="21">
        <v>350</v>
      </c>
      <c r="B1658" s="217">
        <v>4100</v>
      </c>
      <c r="C1658" s="784" t="s">
        <v>195</v>
      </c>
      <c r="D1658" s="807"/>
      <c r="E1658" s="468"/>
      <c r="F1658" s="469"/>
      <c r="G1658" s="470"/>
      <c r="H1658" s="468"/>
      <c r="I1658" s="469"/>
      <c r="J1658" s="7">
        <f t="shared" si="53"/>
      </c>
      <c r="K1658" s="12"/>
    </row>
    <row r="1659" spans="1:11" ht="15.75">
      <c r="A1659" s="22">
        <v>355</v>
      </c>
      <c r="B1659" s="217">
        <v>4200</v>
      </c>
      <c r="C1659" s="784" t="s">
        <v>196</v>
      </c>
      <c r="D1659" s="807"/>
      <c r="E1659" s="218">
        <f>SUM(E1660:E1665)</f>
        <v>0</v>
      </c>
      <c r="F1659" s="219">
        <f>SUM(F1660:F1665)</f>
        <v>0</v>
      </c>
      <c r="G1659" s="220">
        <f>SUM(G1660:G1665)</f>
        <v>0</v>
      </c>
      <c r="H1659" s="218">
        <f>SUM(H1660:H1665)</f>
        <v>0</v>
      </c>
      <c r="I1659" s="219">
        <f>SUM(I1660:I1665)</f>
        <v>0</v>
      </c>
      <c r="J1659" s="7">
        <f t="shared" si="53"/>
      </c>
      <c r="K1659" s="12"/>
    </row>
    <row r="1660" spans="1:11" ht="15.75">
      <c r="A1660" s="22">
        <v>355</v>
      </c>
      <c r="B1660" s="273"/>
      <c r="C1660" s="223">
        <v>4201</v>
      </c>
      <c r="D1660" s="224" t="s">
        <v>197</v>
      </c>
      <c r="E1660" s="128"/>
      <c r="F1660" s="129"/>
      <c r="G1660" s="461"/>
      <c r="H1660" s="128"/>
      <c r="I1660" s="129"/>
      <c r="J1660" s="7">
        <f t="shared" si="53"/>
      </c>
      <c r="K1660" s="12"/>
    </row>
    <row r="1661" spans="1:11" ht="15.75">
      <c r="A1661" s="22">
        <v>375</v>
      </c>
      <c r="B1661" s="273"/>
      <c r="C1661" s="229">
        <v>4202</v>
      </c>
      <c r="D1661" s="274" t="s">
        <v>198</v>
      </c>
      <c r="E1661" s="134"/>
      <c r="F1661" s="135"/>
      <c r="G1661" s="466"/>
      <c r="H1661" s="134"/>
      <c r="I1661" s="135"/>
      <c r="J1661" s="7">
        <f t="shared" si="53"/>
      </c>
      <c r="K1661" s="12"/>
    </row>
    <row r="1662" spans="1:11" ht="15.75">
      <c r="A1662" s="22">
        <v>380</v>
      </c>
      <c r="B1662" s="273"/>
      <c r="C1662" s="229">
        <v>4214</v>
      </c>
      <c r="D1662" s="274" t="s">
        <v>199</v>
      </c>
      <c r="E1662" s="134"/>
      <c r="F1662" s="135"/>
      <c r="G1662" s="466"/>
      <c r="H1662" s="134"/>
      <c r="I1662" s="135"/>
      <c r="J1662" s="7">
        <f t="shared" si="53"/>
      </c>
      <c r="K1662" s="12"/>
    </row>
    <row r="1663" spans="1:11" ht="15.75">
      <c r="A1663" s="22">
        <v>385</v>
      </c>
      <c r="B1663" s="273"/>
      <c r="C1663" s="229">
        <v>4217</v>
      </c>
      <c r="D1663" s="274" t="s">
        <v>200</v>
      </c>
      <c r="E1663" s="134"/>
      <c r="F1663" s="135"/>
      <c r="G1663" s="466"/>
      <c r="H1663" s="134"/>
      <c r="I1663" s="135"/>
      <c r="J1663" s="7">
        <f t="shared" si="53"/>
      </c>
      <c r="K1663" s="12"/>
    </row>
    <row r="1664" spans="1:11" ht="31.5">
      <c r="A1664" s="22">
        <v>390</v>
      </c>
      <c r="B1664" s="273"/>
      <c r="C1664" s="229">
        <v>4218</v>
      </c>
      <c r="D1664" s="230" t="s">
        <v>201</v>
      </c>
      <c r="E1664" s="134"/>
      <c r="F1664" s="135"/>
      <c r="G1664" s="466"/>
      <c r="H1664" s="134"/>
      <c r="I1664" s="135"/>
      <c r="J1664" s="7">
        <f t="shared" si="53"/>
      </c>
      <c r="K1664" s="12"/>
    </row>
    <row r="1665" spans="1:11" ht="15.75">
      <c r="A1665" s="22">
        <v>390</v>
      </c>
      <c r="B1665" s="273"/>
      <c r="C1665" s="225">
        <v>4219</v>
      </c>
      <c r="D1665" s="258" t="s">
        <v>202</v>
      </c>
      <c r="E1665" s="145"/>
      <c r="F1665" s="146"/>
      <c r="G1665" s="467"/>
      <c r="H1665" s="145"/>
      <c r="I1665" s="146"/>
      <c r="J1665" s="7">
        <f t="shared" si="53"/>
      </c>
      <c r="K1665" s="12"/>
    </row>
    <row r="1666" spans="1:11" ht="15.75">
      <c r="A1666" s="22">
        <v>395</v>
      </c>
      <c r="B1666" s="217">
        <v>4300</v>
      </c>
      <c r="C1666" s="784" t="s">
        <v>1267</v>
      </c>
      <c r="D1666" s="807"/>
      <c r="E1666" s="218">
        <f>SUM(E1667:E1669)</f>
        <v>0</v>
      </c>
      <c r="F1666" s="219">
        <f>SUM(F1667:F1669)</f>
        <v>0</v>
      </c>
      <c r="G1666" s="220">
        <f>SUM(G1667:G1669)</f>
        <v>0</v>
      </c>
      <c r="H1666" s="218">
        <f>SUM(H1667:H1669)</f>
        <v>0</v>
      </c>
      <c r="I1666" s="219">
        <f>SUM(I1667:I1669)</f>
        <v>0</v>
      </c>
      <c r="J1666" s="7">
        <f t="shared" si="53"/>
      </c>
      <c r="K1666" s="12"/>
    </row>
    <row r="1667" spans="1:11" ht="15.75">
      <c r="A1667" s="17">
        <v>397</v>
      </c>
      <c r="B1667" s="273"/>
      <c r="C1667" s="223">
        <v>4301</v>
      </c>
      <c r="D1667" s="242" t="s">
        <v>203</v>
      </c>
      <c r="E1667" s="128"/>
      <c r="F1667" s="129"/>
      <c r="G1667" s="461"/>
      <c r="H1667" s="128"/>
      <c r="I1667" s="129"/>
      <c r="J1667" s="7">
        <f t="shared" si="53"/>
      </c>
      <c r="K1667" s="12"/>
    </row>
    <row r="1668" spans="1:11" ht="15.75">
      <c r="A1668" s="13">
        <v>398</v>
      </c>
      <c r="B1668" s="273"/>
      <c r="C1668" s="229">
        <v>4302</v>
      </c>
      <c r="D1668" s="274" t="s">
        <v>204</v>
      </c>
      <c r="E1668" s="134"/>
      <c r="F1668" s="135"/>
      <c r="G1668" s="466"/>
      <c r="H1668" s="134"/>
      <c r="I1668" s="135"/>
      <c r="J1668" s="7">
        <f t="shared" si="53"/>
      </c>
      <c r="K1668" s="12"/>
    </row>
    <row r="1669" spans="1:11" ht="15.75">
      <c r="A1669" s="13">
        <v>399</v>
      </c>
      <c r="B1669" s="273"/>
      <c r="C1669" s="225">
        <v>4309</v>
      </c>
      <c r="D1669" s="233" t="s">
        <v>205</v>
      </c>
      <c r="E1669" s="145"/>
      <c r="F1669" s="146"/>
      <c r="G1669" s="467"/>
      <c r="H1669" s="145"/>
      <c r="I1669" s="146"/>
      <c r="J1669" s="7">
        <f t="shared" si="53"/>
      </c>
      <c r="K1669" s="12"/>
    </row>
    <row r="1670" spans="1:11" ht="15.75">
      <c r="A1670" s="13">
        <v>400</v>
      </c>
      <c r="B1670" s="217">
        <v>4400</v>
      </c>
      <c r="C1670" s="784" t="s">
        <v>1264</v>
      </c>
      <c r="D1670" s="807"/>
      <c r="E1670" s="468"/>
      <c r="F1670" s="469"/>
      <c r="G1670" s="470"/>
      <c r="H1670" s="468"/>
      <c r="I1670" s="469"/>
      <c r="J1670" s="7">
        <f t="shared" si="53"/>
      </c>
      <c r="K1670" s="12"/>
    </row>
    <row r="1671" spans="1:11" ht="15.75">
      <c r="A1671" s="13">
        <v>401</v>
      </c>
      <c r="B1671" s="217">
        <v>4500</v>
      </c>
      <c r="C1671" s="784" t="s">
        <v>1265</v>
      </c>
      <c r="D1671" s="807"/>
      <c r="E1671" s="468"/>
      <c r="F1671" s="469"/>
      <c r="G1671" s="470"/>
      <c r="H1671" s="468"/>
      <c r="I1671" s="469"/>
      <c r="J1671" s="7">
        <f t="shared" si="53"/>
      </c>
      <c r="K1671" s="12"/>
    </row>
    <row r="1672" spans="1:11" ht="15.75">
      <c r="A1672" s="38">
        <v>404</v>
      </c>
      <c r="B1672" s="217">
        <v>4600</v>
      </c>
      <c r="C1672" s="785" t="s">
        <v>206</v>
      </c>
      <c r="D1672" s="808"/>
      <c r="E1672" s="468"/>
      <c r="F1672" s="469"/>
      <c r="G1672" s="470"/>
      <c r="H1672" s="468"/>
      <c r="I1672" s="469"/>
      <c r="J1672" s="7">
        <f t="shared" si="53"/>
      </c>
      <c r="K1672" s="12"/>
    </row>
    <row r="1673" spans="1:11" ht="15.75">
      <c r="A1673" s="38">
        <v>404</v>
      </c>
      <c r="B1673" s="217">
        <v>4900</v>
      </c>
      <c r="C1673" s="784" t="s">
        <v>232</v>
      </c>
      <c r="D1673" s="807"/>
      <c r="E1673" s="218">
        <f>+E1674+E1675</f>
        <v>0</v>
      </c>
      <c r="F1673" s="219">
        <f>+F1674+F1675</f>
        <v>0</v>
      </c>
      <c r="G1673" s="220">
        <f>+G1674+G1675</f>
        <v>0</v>
      </c>
      <c r="H1673" s="218">
        <f>+H1674+H1675</f>
        <v>0</v>
      </c>
      <c r="I1673" s="219">
        <f>+I1674+I1675</f>
        <v>0</v>
      </c>
      <c r="J1673" s="7">
        <f t="shared" si="53"/>
      </c>
      <c r="K1673" s="12"/>
    </row>
    <row r="1674" spans="1:11" ht="15.75">
      <c r="A1674" s="21">
        <v>440</v>
      </c>
      <c r="B1674" s="273"/>
      <c r="C1674" s="223">
        <v>4901</v>
      </c>
      <c r="D1674" s="275" t="s">
        <v>233</v>
      </c>
      <c r="E1674" s="128"/>
      <c r="F1674" s="129"/>
      <c r="G1674" s="461"/>
      <c r="H1674" s="128"/>
      <c r="I1674" s="129"/>
      <c r="J1674" s="7">
        <f t="shared" si="53"/>
      </c>
      <c r="K1674" s="12"/>
    </row>
    <row r="1675" spans="1:11" ht="15.75">
      <c r="A1675" s="21">
        <v>450</v>
      </c>
      <c r="B1675" s="273"/>
      <c r="C1675" s="225">
        <v>4902</v>
      </c>
      <c r="D1675" s="233" t="s">
        <v>234</v>
      </c>
      <c r="E1675" s="145"/>
      <c r="F1675" s="146"/>
      <c r="G1675" s="467"/>
      <c r="H1675" s="145"/>
      <c r="I1675" s="146"/>
      <c r="J1675" s="7">
        <f t="shared" si="53"/>
      </c>
      <c r="K1675" s="12"/>
    </row>
    <row r="1676" spans="1:11" ht="15.75">
      <c r="A1676" s="21">
        <v>495</v>
      </c>
      <c r="B1676" s="276">
        <v>5100</v>
      </c>
      <c r="C1676" s="783" t="s">
        <v>207</v>
      </c>
      <c r="D1676" s="809"/>
      <c r="E1676" s="468">
        <v>46188</v>
      </c>
      <c r="F1676" s="469">
        <v>37829</v>
      </c>
      <c r="G1676" s="470"/>
      <c r="H1676" s="468"/>
      <c r="I1676" s="469"/>
      <c r="J1676" s="7">
        <f t="shared" si="53"/>
        <v>1</v>
      </c>
      <c r="K1676" s="12"/>
    </row>
    <row r="1677" spans="1:11" ht="15.75">
      <c r="A1677" s="22">
        <v>500</v>
      </c>
      <c r="B1677" s="276">
        <v>5200</v>
      </c>
      <c r="C1677" s="783" t="s">
        <v>208</v>
      </c>
      <c r="D1677" s="809"/>
      <c r="E1677" s="218">
        <f>SUM(E1678:E1684)</f>
        <v>9000</v>
      </c>
      <c r="F1677" s="219">
        <f>SUM(F1678:F1684)</f>
        <v>0</v>
      </c>
      <c r="G1677" s="220">
        <f>SUM(G1678:G1684)</f>
        <v>0</v>
      </c>
      <c r="H1677" s="218">
        <f>SUM(H1678:H1684)</f>
        <v>0</v>
      </c>
      <c r="I1677" s="219">
        <f>SUM(I1678:I1684)</f>
        <v>0</v>
      </c>
      <c r="J1677" s="7">
        <f t="shared" si="53"/>
        <v>1</v>
      </c>
      <c r="K1677" s="12"/>
    </row>
    <row r="1678" spans="1:11" ht="15.75">
      <c r="A1678" s="22">
        <v>505</v>
      </c>
      <c r="B1678" s="277"/>
      <c r="C1678" s="278">
        <v>5201</v>
      </c>
      <c r="D1678" s="279" t="s">
        <v>209</v>
      </c>
      <c r="E1678" s="128"/>
      <c r="F1678" s="129"/>
      <c r="G1678" s="461"/>
      <c r="H1678" s="128"/>
      <c r="I1678" s="129"/>
      <c r="J1678" s="7">
        <f t="shared" si="53"/>
      </c>
      <c r="K1678" s="12"/>
    </row>
    <row r="1679" spans="1:11" ht="15.75">
      <c r="A1679" s="22">
        <v>510</v>
      </c>
      <c r="B1679" s="277"/>
      <c r="C1679" s="280">
        <v>5202</v>
      </c>
      <c r="D1679" s="281" t="s">
        <v>210</v>
      </c>
      <c r="E1679" s="134"/>
      <c r="F1679" s="135"/>
      <c r="G1679" s="466"/>
      <c r="H1679" s="134"/>
      <c r="I1679" s="135"/>
      <c r="J1679" s="7">
        <f t="shared" si="53"/>
      </c>
      <c r="K1679" s="12"/>
    </row>
    <row r="1680" spans="1:11" ht="15.75">
      <c r="A1680" s="22">
        <v>515</v>
      </c>
      <c r="B1680" s="277"/>
      <c r="C1680" s="280">
        <v>5203</v>
      </c>
      <c r="D1680" s="281" t="s">
        <v>518</v>
      </c>
      <c r="E1680" s="134"/>
      <c r="F1680" s="135"/>
      <c r="G1680" s="466"/>
      <c r="H1680" s="134"/>
      <c r="I1680" s="135"/>
      <c r="J1680" s="7">
        <f t="shared" si="53"/>
      </c>
      <c r="K1680" s="12"/>
    </row>
    <row r="1681" spans="1:11" ht="15.75">
      <c r="A1681" s="22">
        <v>520</v>
      </c>
      <c r="B1681" s="277"/>
      <c r="C1681" s="280">
        <v>5204</v>
      </c>
      <c r="D1681" s="281" t="s">
        <v>519</v>
      </c>
      <c r="E1681" s="134"/>
      <c r="F1681" s="135"/>
      <c r="G1681" s="466"/>
      <c r="H1681" s="134"/>
      <c r="I1681" s="135"/>
      <c r="J1681" s="7">
        <f t="shared" si="53"/>
      </c>
      <c r="K1681" s="12"/>
    </row>
    <row r="1682" spans="1:11" ht="15.75">
      <c r="A1682" s="22">
        <v>525</v>
      </c>
      <c r="B1682" s="277"/>
      <c r="C1682" s="280">
        <v>5205</v>
      </c>
      <c r="D1682" s="281" t="s">
        <v>520</v>
      </c>
      <c r="E1682" s="134"/>
      <c r="F1682" s="135"/>
      <c r="G1682" s="466"/>
      <c r="H1682" s="134"/>
      <c r="I1682" s="135"/>
      <c r="J1682" s="7">
        <f t="shared" si="53"/>
      </c>
      <c r="K1682" s="12"/>
    </row>
    <row r="1683" spans="1:11" ht="15.75">
      <c r="A1683" s="21">
        <v>635</v>
      </c>
      <c r="B1683" s="277"/>
      <c r="C1683" s="280">
        <v>5206</v>
      </c>
      <c r="D1683" s="281" t="s">
        <v>521</v>
      </c>
      <c r="E1683" s="134">
        <v>9000</v>
      </c>
      <c r="F1683" s="135"/>
      <c r="G1683" s="466"/>
      <c r="H1683" s="134"/>
      <c r="I1683" s="135"/>
      <c r="J1683" s="7">
        <f t="shared" si="53"/>
        <v>1</v>
      </c>
      <c r="K1683" s="12"/>
    </row>
    <row r="1684" spans="1:11" ht="15.75">
      <c r="A1684" s="22">
        <v>640</v>
      </c>
      <c r="B1684" s="277"/>
      <c r="C1684" s="282">
        <v>5219</v>
      </c>
      <c r="D1684" s="283" t="s">
        <v>522</v>
      </c>
      <c r="E1684" s="145"/>
      <c r="F1684" s="146"/>
      <c r="G1684" s="467"/>
      <c r="H1684" s="145"/>
      <c r="I1684" s="146"/>
      <c r="J1684" s="7">
        <f t="shared" si="53"/>
      </c>
      <c r="K1684" s="12"/>
    </row>
    <row r="1685" spans="1:11" ht="15.75">
      <c r="A1685" s="22">
        <v>645</v>
      </c>
      <c r="B1685" s="276">
        <v>5300</v>
      </c>
      <c r="C1685" s="783" t="s">
        <v>523</v>
      </c>
      <c r="D1685" s="809"/>
      <c r="E1685" s="218">
        <f>SUM(E1686:E1687)</f>
        <v>0</v>
      </c>
      <c r="F1685" s="219">
        <f>SUM(F1686:F1687)</f>
        <v>0</v>
      </c>
      <c r="G1685" s="220">
        <f>SUM(G1686:G1687)</f>
        <v>0</v>
      </c>
      <c r="H1685" s="218">
        <f>SUM(H1686:H1687)</f>
        <v>0</v>
      </c>
      <c r="I1685" s="219">
        <f>SUM(I1686:I1687)</f>
        <v>0</v>
      </c>
      <c r="J1685" s="7">
        <f t="shared" si="53"/>
      </c>
      <c r="K1685" s="12"/>
    </row>
    <row r="1686" spans="1:11" ht="15.75">
      <c r="A1686" s="22">
        <v>650</v>
      </c>
      <c r="B1686" s="277"/>
      <c r="C1686" s="278">
        <v>5301</v>
      </c>
      <c r="D1686" s="279" t="s">
        <v>266</v>
      </c>
      <c r="E1686" s="128"/>
      <c r="F1686" s="129"/>
      <c r="G1686" s="461"/>
      <c r="H1686" s="128"/>
      <c r="I1686" s="129"/>
      <c r="J1686" s="7">
        <f t="shared" si="53"/>
      </c>
      <c r="K1686" s="12"/>
    </row>
    <row r="1687" spans="1:11" ht="15.75">
      <c r="A1687" s="21">
        <v>655</v>
      </c>
      <c r="B1687" s="277"/>
      <c r="C1687" s="282">
        <v>5309</v>
      </c>
      <c r="D1687" s="283" t="s">
        <v>524</v>
      </c>
      <c r="E1687" s="145"/>
      <c r="F1687" s="146"/>
      <c r="G1687" s="467"/>
      <c r="H1687" s="145"/>
      <c r="I1687" s="146"/>
      <c r="J1687" s="7">
        <f t="shared" si="53"/>
      </c>
      <c r="K1687" s="12"/>
    </row>
    <row r="1688" spans="1:11" ht="15.75">
      <c r="A1688" s="21">
        <v>665</v>
      </c>
      <c r="B1688" s="276">
        <v>5400</v>
      </c>
      <c r="C1688" s="783" t="s">
        <v>581</v>
      </c>
      <c r="D1688" s="809"/>
      <c r="E1688" s="468"/>
      <c r="F1688" s="469"/>
      <c r="G1688" s="470"/>
      <c r="H1688" s="468"/>
      <c r="I1688" s="469"/>
      <c r="J1688" s="7">
        <f t="shared" si="53"/>
      </c>
      <c r="K1688" s="12"/>
    </row>
    <row r="1689" spans="1:11" ht="15.75">
      <c r="A1689" s="21">
        <v>675</v>
      </c>
      <c r="B1689" s="217">
        <v>5500</v>
      </c>
      <c r="C1689" s="784" t="s">
        <v>582</v>
      </c>
      <c r="D1689" s="807"/>
      <c r="E1689" s="218">
        <f>SUM(E1690:E1693)</f>
        <v>20000</v>
      </c>
      <c r="F1689" s="219">
        <f>SUM(F1690:F1693)</f>
        <v>10000</v>
      </c>
      <c r="G1689" s="220">
        <f>SUM(G1690:G1693)</f>
        <v>10000</v>
      </c>
      <c r="H1689" s="218">
        <f>SUM(H1690:H1693)</f>
        <v>10000</v>
      </c>
      <c r="I1689" s="219">
        <f>SUM(I1690:I1693)</f>
        <v>10000</v>
      </c>
      <c r="J1689" s="7">
        <f t="shared" si="53"/>
        <v>1</v>
      </c>
      <c r="K1689" s="12"/>
    </row>
    <row r="1690" spans="1:11" ht="15.75">
      <c r="A1690" s="21">
        <v>685</v>
      </c>
      <c r="B1690" s="273"/>
      <c r="C1690" s="223">
        <v>5501</v>
      </c>
      <c r="D1690" s="242" t="s">
        <v>583</v>
      </c>
      <c r="E1690" s="128">
        <v>20000</v>
      </c>
      <c r="F1690" s="129">
        <v>10000</v>
      </c>
      <c r="G1690" s="461">
        <v>10000</v>
      </c>
      <c r="H1690" s="128">
        <v>10000</v>
      </c>
      <c r="I1690" s="129">
        <v>10000</v>
      </c>
      <c r="J1690" s="7">
        <f t="shared" si="53"/>
        <v>1</v>
      </c>
      <c r="K1690" s="12"/>
    </row>
    <row r="1691" spans="1:11" ht="15.75">
      <c r="A1691" s="22">
        <v>690</v>
      </c>
      <c r="B1691" s="273"/>
      <c r="C1691" s="229">
        <v>5502</v>
      </c>
      <c r="D1691" s="230" t="s">
        <v>584</v>
      </c>
      <c r="E1691" s="134"/>
      <c r="F1691" s="135"/>
      <c r="G1691" s="466"/>
      <c r="H1691" s="134"/>
      <c r="I1691" s="135"/>
      <c r="J1691" s="7">
        <f t="shared" si="53"/>
      </c>
      <c r="K1691" s="12"/>
    </row>
    <row r="1692" spans="1:11" ht="15.75">
      <c r="A1692" s="22">
        <v>695</v>
      </c>
      <c r="B1692" s="273"/>
      <c r="C1692" s="229">
        <v>5503</v>
      </c>
      <c r="D1692" s="274" t="s">
        <v>585</v>
      </c>
      <c r="E1692" s="134"/>
      <c r="F1692" s="135"/>
      <c r="G1692" s="466"/>
      <c r="H1692" s="134"/>
      <c r="I1692" s="135"/>
      <c r="J1692" s="7">
        <f t="shared" si="53"/>
      </c>
      <c r="K1692" s="12"/>
    </row>
    <row r="1693" spans="1:11" ht="15.75">
      <c r="A1693" s="21">
        <v>700</v>
      </c>
      <c r="B1693" s="273"/>
      <c r="C1693" s="225">
        <v>5504</v>
      </c>
      <c r="D1693" s="254" t="s">
        <v>586</v>
      </c>
      <c r="E1693" s="145"/>
      <c r="F1693" s="146"/>
      <c r="G1693" s="467"/>
      <c r="H1693" s="145"/>
      <c r="I1693" s="146"/>
      <c r="J1693" s="7">
        <f t="shared" si="53"/>
      </c>
      <c r="K1693" s="12"/>
    </row>
    <row r="1694" spans="1:11" ht="15.75">
      <c r="A1694" s="21">
        <v>710</v>
      </c>
      <c r="B1694" s="276">
        <v>5700</v>
      </c>
      <c r="C1694" s="779" t="s">
        <v>767</v>
      </c>
      <c r="D1694" s="810"/>
      <c r="E1694" s="218">
        <f>SUM(E1695:E1697)</f>
        <v>0</v>
      </c>
      <c r="F1694" s="219">
        <f>SUM(F1695:F1697)</f>
        <v>0</v>
      </c>
      <c r="G1694" s="220">
        <f>SUM(G1695:G1697)</f>
        <v>0</v>
      </c>
      <c r="H1694" s="218">
        <f>SUM(H1695:H1697)</f>
        <v>0</v>
      </c>
      <c r="I1694" s="219">
        <f>SUM(I1695:I1697)</f>
        <v>0</v>
      </c>
      <c r="J1694" s="7">
        <f t="shared" si="53"/>
      </c>
      <c r="K1694" s="12"/>
    </row>
    <row r="1695" spans="1:11" ht="15.75">
      <c r="A1695" s="22">
        <v>715</v>
      </c>
      <c r="B1695" s="277"/>
      <c r="C1695" s="278">
        <v>5701</v>
      </c>
      <c r="D1695" s="279" t="s">
        <v>587</v>
      </c>
      <c r="E1695" s="128"/>
      <c r="F1695" s="129"/>
      <c r="G1695" s="461"/>
      <c r="H1695" s="128"/>
      <c r="I1695" s="129"/>
      <c r="J1695" s="7">
        <f t="shared" si="53"/>
      </c>
      <c r="K1695" s="12"/>
    </row>
    <row r="1696" spans="1:11" ht="15.75">
      <c r="A1696" s="22">
        <v>720</v>
      </c>
      <c r="B1696" s="277"/>
      <c r="C1696" s="284">
        <v>5702</v>
      </c>
      <c r="D1696" s="285" t="s">
        <v>588</v>
      </c>
      <c r="E1696" s="140"/>
      <c r="F1696" s="141"/>
      <c r="G1696" s="462"/>
      <c r="H1696" s="140"/>
      <c r="I1696" s="141"/>
      <c r="J1696" s="7">
        <f t="shared" si="53"/>
      </c>
      <c r="K1696" s="12"/>
    </row>
    <row r="1697" spans="1:11" ht="15.75">
      <c r="A1697" s="22">
        <v>725</v>
      </c>
      <c r="B1697" s="228"/>
      <c r="C1697" s="286">
        <v>4071</v>
      </c>
      <c r="D1697" s="287" t="s">
        <v>589</v>
      </c>
      <c r="E1697" s="463"/>
      <c r="F1697" s="464"/>
      <c r="G1697" s="465"/>
      <c r="H1697" s="463"/>
      <c r="I1697" s="464"/>
      <c r="J1697" s="7">
        <f t="shared" si="53"/>
      </c>
      <c r="K1697" s="12"/>
    </row>
    <row r="1698" spans="1:11" ht="15.75">
      <c r="A1698" s="22">
        <v>730</v>
      </c>
      <c r="B1698" s="385"/>
      <c r="C1698" s="780" t="s">
        <v>590</v>
      </c>
      <c r="D1698" s="811"/>
      <c r="E1698" s="484"/>
      <c r="F1698" s="484"/>
      <c r="G1698" s="484"/>
      <c r="H1698" s="484"/>
      <c r="I1698" s="484"/>
      <c r="J1698" s="7">
        <f t="shared" si="53"/>
      </c>
      <c r="K1698" s="12"/>
    </row>
    <row r="1699" spans="1:11" ht="15.75">
      <c r="A1699" s="22">
        <v>735</v>
      </c>
      <c r="B1699" s="288">
        <v>98</v>
      </c>
      <c r="C1699" s="780" t="s">
        <v>590</v>
      </c>
      <c r="D1699" s="811"/>
      <c r="E1699" s="475"/>
      <c r="F1699" s="476"/>
      <c r="G1699" s="477"/>
      <c r="H1699" s="477"/>
      <c r="I1699" s="477"/>
      <c r="J1699" s="7">
        <f t="shared" si="53"/>
      </c>
      <c r="K1699" s="12"/>
    </row>
    <row r="1700" spans="1:11" ht="15.75">
      <c r="A1700" s="22">
        <v>740</v>
      </c>
      <c r="B1700" s="479"/>
      <c r="C1700" s="480"/>
      <c r="D1700" s="481"/>
      <c r="E1700" s="216"/>
      <c r="F1700" s="216"/>
      <c r="G1700" s="216"/>
      <c r="H1700" s="216"/>
      <c r="I1700" s="216"/>
      <c r="J1700" s="7">
        <f t="shared" si="53"/>
      </c>
      <c r="K1700" s="12"/>
    </row>
    <row r="1701" spans="1:11" ht="15.75">
      <c r="A1701" s="22">
        <v>745</v>
      </c>
      <c r="B1701" s="482"/>
      <c r="C1701" s="102"/>
      <c r="D1701" s="483"/>
      <c r="E1701" s="181"/>
      <c r="F1701" s="181"/>
      <c r="G1701" s="181"/>
      <c r="H1701" s="181"/>
      <c r="I1701" s="181"/>
      <c r="J1701" s="7">
        <f t="shared" si="53"/>
      </c>
      <c r="K1701" s="12"/>
    </row>
    <row r="1702" spans="1:11" ht="15.75">
      <c r="A1702" s="21">
        <v>750</v>
      </c>
      <c r="B1702" s="482"/>
      <c r="C1702" s="102"/>
      <c r="D1702" s="483"/>
      <c r="E1702" s="181"/>
      <c r="F1702" s="181"/>
      <c r="G1702" s="181"/>
      <c r="H1702" s="181"/>
      <c r="I1702" s="181"/>
      <c r="J1702" s="7">
        <f t="shared" si="53"/>
      </c>
      <c r="K1702" s="12"/>
    </row>
    <row r="1703" spans="1:11" ht="16.5" thickBot="1">
      <c r="A1703" s="22">
        <v>755</v>
      </c>
      <c r="B1703" s="504"/>
      <c r="C1703" s="295" t="s">
        <v>629</v>
      </c>
      <c r="D1703" s="478">
        <f>+B1703</f>
        <v>0</v>
      </c>
      <c r="E1703" s="296">
        <f>SUM(E1588,E1591,E1597,E1605,E1606,E1624,E1628,E1634,E1637,E1638,E1639,E1640,E1641,E1650,E1656,E1657,E1658,E1659,E1666,E1670,E1671,E1672,E1673,E1676,E1677,E1685,E1688,E1689,E1694)+E1699</f>
        <v>77025</v>
      </c>
      <c r="F1703" s="297">
        <f>SUM(F1588,F1591,F1597,F1605,F1606,F1624,F1628,F1634,F1637,F1638,F1639,F1640,F1641,F1650,F1656,F1657,F1658,F1659,F1666,F1670,F1671,F1672,F1673,F1676,F1677,F1685,F1688,F1689,F1694)+F1699</f>
        <v>57829</v>
      </c>
      <c r="G1703" s="298">
        <f>SUM(G1588,G1591,G1597,G1605,G1606,G1624,G1628,G1634,G1637,G1638,G1639,G1640,G1641,G1650,G1656,G1657,G1658,G1659,G1666,G1670,G1671,G1672,G1673,G1676,G1677,G1685,G1688,G1689,G1694)+G1699</f>
        <v>20000</v>
      </c>
      <c r="H1703" s="296">
        <f>SUM(H1588,H1591,H1597,H1605,H1606,H1624,H1628,H1634,H1637,H1638,H1639,H1640,H1641,H1650,H1656,H1657,H1658,H1659,H1666,H1670,H1671,H1672,H1673,H1676,H1677,H1685,H1688,H1689,H1694)+H1699</f>
        <v>20000</v>
      </c>
      <c r="I1703" s="297">
        <f>SUM(I1588,I1591,I1597,I1605,I1606,I1624,I1628,I1634,I1637,I1638,I1639,I1640,I1641,I1650,I1656,I1657,I1658,I1659,I1666,I1670,I1671,I1672,I1673,I1676,I1677,I1685,I1688,I1689,I1694)+I1699</f>
        <v>20000</v>
      </c>
      <c r="J1703" s="7">
        <f t="shared" si="53"/>
        <v>1</v>
      </c>
      <c r="K1703" s="71" t="str">
        <f>LEFT(C1585,1)</f>
        <v>7</v>
      </c>
    </row>
    <row r="1704" spans="1:10" ht="16.5" thickTop="1">
      <c r="A1704" s="22">
        <v>760</v>
      </c>
      <c r="B1704" s="73" t="s">
        <v>1604</v>
      </c>
      <c r="C1704" s="1"/>
      <c r="J1704" s="7">
        <v>1</v>
      </c>
    </row>
    <row r="1705" spans="1:10" ht="15">
      <c r="A1705" s="21">
        <v>765</v>
      </c>
      <c r="B1705" s="459"/>
      <c r="C1705" s="459"/>
      <c r="D1705" s="460"/>
      <c r="E1705" s="459"/>
      <c r="F1705" s="459"/>
      <c r="G1705" s="459"/>
      <c r="H1705" s="459"/>
      <c r="I1705" s="459"/>
      <c r="J1705" s="7">
        <v>1</v>
      </c>
    </row>
    <row r="1706" spans="1:11" ht="15">
      <c r="A1706" s="21">
        <v>775</v>
      </c>
      <c r="B1706" s="63"/>
      <c r="C1706" s="63"/>
      <c r="D1706" s="63"/>
      <c r="E1706" s="63"/>
      <c r="F1706" s="63"/>
      <c r="G1706" s="63"/>
      <c r="H1706" s="63"/>
      <c r="I1706" s="63"/>
      <c r="J1706" s="7">
        <v>1</v>
      </c>
      <c r="K1706" s="63"/>
    </row>
    <row r="1707" spans="1:10" ht="15">
      <c r="A1707" s="22">
        <v>780</v>
      </c>
      <c r="B1707" s="6"/>
      <c r="C1707" s="6"/>
      <c r="D1707" s="367"/>
      <c r="E1707" s="36"/>
      <c r="F1707" s="36"/>
      <c r="G1707" s="36"/>
      <c r="H1707" s="36"/>
      <c r="I1707" s="36"/>
      <c r="J1707" s="7">
        <f>(IF(OR($E1707&lt;&gt;0,$F1707&lt;&gt;0,$G1707&lt;&gt;0,$H1707&lt;&gt;0,$I1707&lt;&gt;0),$J$2,""))</f>
      </c>
    </row>
    <row r="1708" spans="1:10" ht="15">
      <c r="A1708" s="22">
        <v>785</v>
      </c>
      <c r="B1708" s="6"/>
      <c r="C1708" s="457"/>
      <c r="D1708" s="458"/>
      <c r="E1708" s="36"/>
      <c r="F1708" s="36"/>
      <c r="G1708" s="36"/>
      <c r="H1708" s="36"/>
      <c r="I1708" s="36"/>
      <c r="J1708" s="7">
        <v>1</v>
      </c>
    </row>
    <row r="1709" spans="1:10" ht="15.75">
      <c r="A1709" s="22">
        <v>790</v>
      </c>
      <c r="B1709" s="798" t="str">
        <f>$B$7</f>
        <v>ПРОГНОЗА ЗА ПЕРИОДА 2023-2026 г. НА ПОСТЪПЛЕНИЯТА ОТ МЕСТНИ ПРИХОДИ  И НА РАЗХОДИТЕ ЗА МЕСТНИ ДЕЙНОСТИ</v>
      </c>
      <c r="C1709" s="799"/>
      <c r="D1709" s="799"/>
      <c r="E1709" s="198"/>
      <c r="F1709" s="194"/>
      <c r="G1709" s="194"/>
      <c r="H1709" s="194"/>
      <c r="I1709" s="194"/>
      <c r="J1709" s="7">
        <v>1</v>
      </c>
    </row>
    <row r="1710" spans="1:10" ht="15.75">
      <c r="A1710" s="22">
        <v>795</v>
      </c>
      <c r="B1710" s="189"/>
      <c r="C1710" s="293"/>
      <c r="D1710" s="300"/>
      <c r="E1710" s="306" t="s">
        <v>373</v>
      </c>
      <c r="F1710" s="306" t="s">
        <v>719</v>
      </c>
      <c r="G1710" s="454" t="s">
        <v>858</v>
      </c>
      <c r="H1710" s="455"/>
      <c r="I1710" s="456"/>
      <c r="J1710" s="7">
        <v>1</v>
      </c>
    </row>
    <row r="1711" spans="1:10" ht="18">
      <c r="A1711" s="21">
        <v>805</v>
      </c>
      <c r="B1711" s="763">
        <f>$B$9</f>
        <v>0</v>
      </c>
      <c r="C1711" s="764"/>
      <c r="D1711" s="765"/>
      <c r="E1711" s="106">
        <f>$E$9</f>
        <v>44927</v>
      </c>
      <c r="F1711" s="187">
        <f>$F$9</f>
        <v>46387</v>
      </c>
      <c r="G1711" s="194"/>
      <c r="H1711" s="194"/>
      <c r="I1711" s="194"/>
      <c r="J1711" s="7">
        <v>1</v>
      </c>
    </row>
    <row r="1712" spans="1:10" ht="15">
      <c r="A1712" s="22">
        <v>810</v>
      </c>
      <c r="B1712" s="188" t="str">
        <f>$B$10</f>
        <v>(наименование на разпоредителя с бюджет)</v>
      </c>
      <c r="C1712" s="189"/>
      <c r="D1712" s="190"/>
      <c r="E1712" s="194"/>
      <c r="F1712" s="194"/>
      <c r="G1712" s="194"/>
      <c r="H1712" s="194"/>
      <c r="I1712" s="194"/>
      <c r="J1712" s="7">
        <v>1</v>
      </c>
    </row>
    <row r="1713" spans="1:10" ht="15">
      <c r="A1713" s="22">
        <v>815</v>
      </c>
      <c r="B1713" s="188"/>
      <c r="C1713" s="189"/>
      <c r="D1713" s="190"/>
      <c r="E1713" s="194"/>
      <c r="F1713" s="194"/>
      <c r="G1713" s="194"/>
      <c r="H1713" s="194"/>
      <c r="I1713" s="194"/>
      <c r="J1713" s="7">
        <v>1</v>
      </c>
    </row>
    <row r="1714" spans="1:10" ht="18">
      <c r="A1714" s="27">
        <v>525</v>
      </c>
      <c r="B1714" s="800" t="str">
        <f>$B$12</f>
        <v>Николаево</v>
      </c>
      <c r="C1714" s="801"/>
      <c r="D1714" s="802"/>
      <c r="E1714" s="309" t="s">
        <v>744</v>
      </c>
      <c r="F1714" s="453" t="str">
        <f>$F$12</f>
        <v>7406</v>
      </c>
      <c r="G1714" s="194"/>
      <c r="H1714" s="194"/>
      <c r="I1714" s="194"/>
      <c r="J1714" s="7">
        <v>1</v>
      </c>
    </row>
    <row r="1715" spans="1:10" ht="15.75">
      <c r="A1715" s="21">
        <v>820</v>
      </c>
      <c r="B1715" s="191" t="str">
        <f>$B$13</f>
        <v>(наименование на първостепенния разпоредител с бюджет)</v>
      </c>
      <c r="C1715" s="189"/>
      <c r="D1715" s="190"/>
      <c r="E1715" s="198"/>
      <c r="F1715" s="194"/>
      <c r="G1715" s="194"/>
      <c r="H1715" s="194"/>
      <c r="I1715" s="194"/>
      <c r="J1715" s="7">
        <v>1</v>
      </c>
    </row>
    <row r="1716" spans="1:10" ht="15.75">
      <c r="A1716" s="22">
        <v>821</v>
      </c>
      <c r="B1716" s="193"/>
      <c r="C1716" s="194"/>
      <c r="D1716" s="112"/>
      <c r="E1716" s="181"/>
      <c r="F1716" s="181"/>
      <c r="G1716" s="181"/>
      <c r="H1716" s="181"/>
      <c r="I1716" s="181"/>
      <c r="J1716" s="7">
        <v>1</v>
      </c>
    </row>
    <row r="1717" spans="1:10" ht="15.75" thickBot="1">
      <c r="A1717" s="22">
        <v>822</v>
      </c>
      <c r="B1717" s="189"/>
      <c r="C1717" s="293"/>
      <c r="D1717" s="300"/>
      <c r="E1717" s="308"/>
      <c r="F1717" s="308"/>
      <c r="G1717" s="308"/>
      <c r="H1717" s="308"/>
      <c r="I1717" s="308"/>
      <c r="J1717" s="7">
        <v>1</v>
      </c>
    </row>
    <row r="1718" spans="1:10" ht="17.25" thickBot="1">
      <c r="A1718" s="22">
        <v>823</v>
      </c>
      <c r="B1718" s="203"/>
      <c r="C1718" s="204"/>
      <c r="D1718" s="205" t="s">
        <v>607</v>
      </c>
      <c r="E1718" s="618" t="str">
        <f>$E$19</f>
        <v>Годишен отчет</v>
      </c>
      <c r="F1718" s="619" t="str">
        <f>$F$19</f>
        <v>Разчет</v>
      </c>
      <c r="G1718" s="619" t="str">
        <f>$G$19</f>
        <v>Прогноза</v>
      </c>
      <c r="H1718" s="619" t="str">
        <f>$H$19</f>
        <v>Прогноза</v>
      </c>
      <c r="I1718" s="619" t="str">
        <f>$I$19</f>
        <v>Прогноза</v>
      </c>
      <c r="J1718" s="7">
        <v>1</v>
      </c>
    </row>
    <row r="1719" spans="1:10" ht="16.5" thickBot="1">
      <c r="A1719" s="22">
        <v>825</v>
      </c>
      <c r="B1719" s="206" t="s">
        <v>46</v>
      </c>
      <c r="C1719" s="207" t="s">
        <v>375</v>
      </c>
      <c r="D1719" s="208" t="s">
        <v>608</v>
      </c>
      <c r="E1719" s="624">
        <f>$E$20</f>
        <v>2022</v>
      </c>
      <c r="F1719" s="625">
        <f>$F$20</f>
        <v>2023</v>
      </c>
      <c r="G1719" s="625">
        <f>$G$20</f>
        <v>2024</v>
      </c>
      <c r="H1719" s="625">
        <f>$H$20</f>
        <v>2025</v>
      </c>
      <c r="I1719" s="625">
        <f>$I$20</f>
        <v>2026</v>
      </c>
      <c r="J1719" s="7">
        <v>1</v>
      </c>
    </row>
    <row r="1720" spans="1:10" ht="18.75">
      <c r="A1720" s="22"/>
      <c r="B1720" s="210"/>
      <c r="C1720" s="211"/>
      <c r="D1720" s="212" t="s">
        <v>631</v>
      </c>
      <c r="E1720" s="626"/>
      <c r="F1720" s="627"/>
      <c r="G1720" s="628"/>
      <c r="H1720" s="626"/>
      <c r="I1720" s="627"/>
      <c r="J1720" s="7">
        <v>1</v>
      </c>
    </row>
    <row r="1721" spans="1:10" ht="15.75">
      <c r="A1721" s="22"/>
      <c r="B1721" s="496"/>
      <c r="C1721" s="615" t="e">
        <f>VLOOKUP(D1721,OP_LIST2,2,FALSE)</f>
        <v>#N/A</v>
      </c>
      <c r="D1721" s="502"/>
      <c r="E1721" s="486"/>
      <c r="F1721" s="487"/>
      <c r="G1721" s="488"/>
      <c r="H1721" s="486"/>
      <c r="I1721" s="487"/>
      <c r="J1721" s="7">
        <v>1</v>
      </c>
    </row>
    <row r="1722" spans="1:10" ht="15.75">
      <c r="A1722" s="22"/>
      <c r="B1722" s="499"/>
      <c r="C1722" s="715">
        <f>VLOOKUP(D1723,GROUPS2,2,FALSE)</f>
        <v>803</v>
      </c>
      <c r="D1722" s="502" t="s">
        <v>1605</v>
      </c>
      <c r="E1722" s="489"/>
      <c r="F1722" s="490"/>
      <c r="G1722" s="491"/>
      <c r="H1722" s="489"/>
      <c r="I1722" s="490"/>
      <c r="J1722" s="7">
        <v>1</v>
      </c>
    </row>
    <row r="1723" spans="1:10" ht="15.75">
      <c r="A1723" s="22"/>
      <c r="B1723" s="495"/>
      <c r="C1723" s="716">
        <f>+C1722</f>
        <v>803</v>
      </c>
      <c r="D1723" s="497" t="s">
        <v>1599</v>
      </c>
      <c r="E1723" s="489"/>
      <c r="F1723" s="490"/>
      <c r="G1723" s="491"/>
      <c r="H1723" s="489"/>
      <c r="I1723" s="490"/>
      <c r="J1723" s="7">
        <v>1</v>
      </c>
    </row>
    <row r="1724" spans="1:10" ht="15">
      <c r="A1724" s="22"/>
      <c r="B1724" s="500"/>
      <c r="C1724" s="498"/>
      <c r="D1724" s="501" t="s">
        <v>609</v>
      </c>
      <c r="E1724" s="492"/>
      <c r="F1724" s="493"/>
      <c r="G1724" s="494"/>
      <c r="H1724" s="492"/>
      <c r="I1724" s="493"/>
      <c r="J1724" s="7">
        <v>1</v>
      </c>
    </row>
    <row r="1725" spans="1:11" ht="15.75">
      <c r="A1725" s="22"/>
      <c r="B1725" s="217">
        <v>100</v>
      </c>
      <c r="C1725" s="789" t="s">
        <v>632</v>
      </c>
      <c r="D1725" s="803"/>
      <c r="E1725" s="218">
        <f>SUM(E1726:E1727)</f>
        <v>0</v>
      </c>
      <c r="F1725" s="219">
        <f>SUM(F1726:F1727)</f>
        <v>0</v>
      </c>
      <c r="G1725" s="220">
        <f>SUM(G1726:G1727)</f>
        <v>0</v>
      </c>
      <c r="H1725" s="218">
        <f>SUM(H1726:H1727)</f>
        <v>0</v>
      </c>
      <c r="I1725" s="219">
        <f>SUM(I1726:I1727)</f>
        <v>0</v>
      </c>
      <c r="J1725" s="7">
        <f aca="true" t="shared" si="54" ref="J1725:J1788">(IF(OR($E1725&lt;&gt;0,$F1725&lt;&gt;0,$G1725&lt;&gt;0,$H1725&lt;&gt;0,$I1725&lt;&gt;0),$J$2,""))</f>
      </c>
      <c r="K1725" s="12"/>
    </row>
    <row r="1726" spans="1:11" ht="15.75">
      <c r="A1726" s="22"/>
      <c r="B1726" s="222"/>
      <c r="C1726" s="223">
        <v>101</v>
      </c>
      <c r="D1726" s="224" t="s">
        <v>633</v>
      </c>
      <c r="E1726" s="128"/>
      <c r="F1726" s="129"/>
      <c r="G1726" s="461"/>
      <c r="H1726" s="128"/>
      <c r="I1726" s="129"/>
      <c r="J1726" s="7">
        <f t="shared" si="54"/>
      </c>
      <c r="K1726" s="12"/>
    </row>
    <row r="1727" spans="1:11" ht="15.75">
      <c r="A1727" s="10"/>
      <c r="B1727" s="222"/>
      <c r="C1727" s="225">
        <v>102</v>
      </c>
      <c r="D1727" s="226" t="s">
        <v>634</v>
      </c>
      <c r="E1727" s="145"/>
      <c r="F1727" s="146"/>
      <c r="G1727" s="467"/>
      <c r="H1727" s="145"/>
      <c r="I1727" s="146"/>
      <c r="J1727" s="7">
        <f t="shared" si="54"/>
      </c>
      <c r="K1727" s="12"/>
    </row>
    <row r="1728" spans="1:11" ht="15.75">
      <c r="A1728" s="10"/>
      <c r="B1728" s="217">
        <v>200</v>
      </c>
      <c r="C1728" s="787" t="s">
        <v>635</v>
      </c>
      <c r="D1728" s="804"/>
      <c r="E1728" s="218">
        <f>SUM(E1729:E1733)</f>
        <v>0</v>
      </c>
      <c r="F1728" s="219">
        <f>SUM(F1729:F1733)</f>
        <v>0</v>
      </c>
      <c r="G1728" s="220">
        <f>SUM(G1729:G1733)</f>
        <v>0</v>
      </c>
      <c r="H1728" s="218">
        <f>SUM(H1729:H1733)</f>
        <v>0</v>
      </c>
      <c r="I1728" s="219">
        <f>SUM(I1729:I1733)</f>
        <v>0</v>
      </c>
      <c r="J1728" s="7">
        <f t="shared" si="54"/>
      </c>
      <c r="K1728" s="12"/>
    </row>
    <row r="1729" spans="1:11" ht="15.75">
      <c r="A1729" s="10"/>
      <c r="B1729" s="227"/>
      <c r="C1729" s="223">
        <v>201</v>
      </c>
      <c r="D1729" s="224" t="s">
        <v>636</v>
      </c>
      <c r="E1729" s="128"/>
      <c r="F1729" s="129"/>
      <c r="G1729" s="461"/>
      <c r="H1729" s="128"/>
      <c r="I1729" s="129"/>
      <c r="J1729" s="7">
        <f t="shared" si="54"/>
      </c>
      <c r="K1729" s="12"/>
    </row>
    <row r="1730" spans="1:11" ht="15.75">
      <c r="A1730" s="10"/>
      <c r="B1730" s="228"/>
      <c r="C1730" s="229">
        <v>202</v>
      </c>
      <c r="D1730" s="230" t="s">
        <v>637</v>
      </c>
      <c r="E1730" s="134"/>
      <c r="F1730" s="135"/>
      <c r="G1730" s="466"/>
      <c r="H1730" s="134"/>
      <c r="I1730" s="135"/>
      <c r="J1730" s="7">
        <f t="shared" si="54"/>
      </c>
      <c r="K1730" s="12"/>
    </row>
    <row r="1731" spans="1:11" ht="31.5">
      <c r="A1731" s="10"/>
      <c r="B1731" s="231"/>
      <c r="C1731" s="229">
        <v>205</v>
      </c>
      <c r="D1731" s="230" t="s">
        <v>495</v>
      </c>
      <c r="E1731" s="134"/>
      <c r="F1731" s="135"/>
      <c r="G1731" s="466"/>
      <c r="H1731" s="134"/>
      <c r="I1731" s="135"/>
      <c r="J1731" s="7">
        <f t="shared" si="54"/>
      </c>
      <c r="K1731" s="12"/>
    </row>
    <row r="1732" spans="1:11" ht="15.75">
      <c r="A1732" s="10"/>
      <c r="B1732" s="231"/>
      <c r="C1732" s="229">
        <v>208</v>
      </c>
      <c r="D1732" s="232" t="s">
        <v>496</v>
      </c>
      <c r="E1732" s="134"/>
      <c r="F1732" s="135"/>
      <c r="G1732" s="466"/>
      <c r="H1732" s="134"/>
      <c r="I1732" s="135"/>
      <c r="J1732" s="7">
        <f t="shared" si="54"/>
      </c>
      <c r="K1732" s="12"/>
    </row>
    <row r="1733" spans="1:11" ht="15.75">
      <c r="A1733" s="10"/>
      <c r="B1733" s="227"/>
      <c r="C1733" s="225">
        <v>209</v>
      </c>
      <c r="D1733" s="233" t="s">
        <v>497</v>
      </c>
      <c r="E1733" s="145"/>
      <c r="F1733" s="146"/>
      <c r="G1733" s="467"/>
      <c r="H1733" s="145"/>
      <c r="I1733" s="146"/>
      <c r="J1733" s="7">
        <f t="shared" si="54"/>
      </c>
      <c r="K1733" s="12"/>
    </row>
    <row r="1734" spans="1:11" ht="15.75">
      <c r="A1734" s="10"/>
      <c r="B1734" s="217">
        <v>500</v>
      </c>
      <c r="C1734" s="788" t="s">
        <v>154</v>
      </c>
      <c r="D1734" s="805"/>
      <c r="E1734" s="218">
        <f>SUM(E1735:E1741)</f>
        <v>0</v>
      </c>
      <c r="F1734" s="219">
        <f>SUM(F1735:F1741)</f>
        <v>0</v>
      </c>
      <c r="G1734" s="220">
        <f>SUM(G1735:G1741)</f>
        <v>0</v>
      </c>
      <c r="H1734" s="218">
        <f>SUM(H1735:H1741)</f>
        <v>0</v>
      </c>
      <c r="I1734" s="219">
        <f>SUM(I1735:I1741)</f>
        <v>0</v>
      </c>
      <c r="J1734" s="7">
        <f t="shared" si="54"/>
      </c>
      <c r="K1734" s="12"/>
    </row>
    <row r="1735" spans="1:11" ht="31.5">
      <c r="A1735" s="10"/>
      <c r="B1735" s="227"/>
      <c r="C1735" s="234">
        <v>551</v>
      </c>
      <c r="D1735" s="235" t="s">
        <v>155</v>
      </c>
      <c r="E1735" s="128"/>
      <c r="F1735" s="129"/>
      <c r="G1735" s="461"/>
      <c r="H1735" s="128"/>
      <c r="I1735" s="129"/>
      <c r="J1735" s="7">
        <f t="shared" si="54"/>
      </c>
      <c r="K1735" s="12"/>
    </row>
    <row r="1736" spans="1:11" ht="15.75">
      <c r="A1736" s="10"/>
      <c r="B1736" s="227"/>
      <c r="C1736" s="236">
        <v>552</v>
      </c>
      <c r="D1736" s="237" t="s">
        <v>762</v>
      </c>
      <c r="E1736" s="134"/>
      <c r="F1736" s="135"/>
      <c r="G1736" s="466"/>
      <c r="H1736" s="134"/>
      <c r="I1736" s="135"/>
      <c r="J1736" s="7">
        <f t="shared" si="54"/>
      </c>
      <c r="K1736" s="12"/>
    </row>
    <row r="1737" spans="1:11" ht="15.75">
      <c r="A1737" s="10"/>
      <c r="B1737" s="238"/>
      <c r="C1737" s="236">
        <v>558</v>
      </c>
      <c r="D1737" s="239" t="s">
        <v>726</v>
      </c>
      <c r="E1737" s="350">
        <v>0</v>
      </c>
      <c r="F1737" s="351">
        <v>0</v>
      </c>
      <c r="G1737" s="136">
        <v>0</v>
      </c>
      <c r="H1737" s="350">
        <v>0</v>
      </c>
      <c r="I1737" s="351">
        <v>0</v>
      </c>
      <c r="J1737" s="7">
        <f t="shared" si="54"/>
      </c>
      <c r="K1737" s="12"/>
    </row>
    <row r="1738" spans="1:11" ht="15.75">
      <c r="A1738" s="10"/>
      <c r="B1738" s="238"/>
      <c r="C1738" s="236">
        <v>560</v>
      </c>
      <c r="D1738" s="239" t="s">
        <v>156</v>
      </c>
      <c r="E1738" s="134"/>
      <c r="F1738" s="135"/>
      <c r="G1738" s="466"/>
      <c r="H1738" s="134"/>
      <c r="I1738" s="135"/>
      <c r="J1738" s="7">
        <f t="shared" si="54"/>
      </c>
      <c r="K1738" s="12"/>
    </row>
    <row r="1739" spans="1:11" ht="15.75">
      <c r="A1739" s="10"/>
      <c r="B1739" s="238"/>
      <c r="C1739" s="236">
        <v>580</v>
      </c>
      <c r="D1739" s="237" t="s">
        <v>157</v>
      </c>
      <c r="E1739" s="134"/>
      <c r="F1739" s="135"/>
      <c r="G1739" s="466"/>
      <c r="H1739" s="134"/>
      <c r="I1739" s="135"/>
      <c r="J1739" s="7">
        <f t="shared" si="54"/>
      </c>
      <c r="K1739" s="12"/>
    </row>
    <row r="1740" spans="1:11" ht="30">
      <c r="A1740" s="10"/>
      <c r="B1740" s="227"/>
      <c r="C1740" s="236">
        <v>588</v>
      </c>
      <c r="D1740" s="237" t="s">
        <v>728</v>
      </c>
      <c r="E1740" s="350">
        <v>0</v>
      </c>
      <c r="F1740" s="351">
        <v>0</v>
      </c>
      <c r="G1740" s="136">
        <v>0</v>
      </c>
      <c r="H1740" s="350">
        <v>0</v>
      </c>
      <c r="I1740" s="351">
        <v>0</v>
      </c>
      <c r="J1740" s="7">
        <f t="shared" si="54"/>
      </c>
      <c r="K1740" s="12"/>
    </row>
    <row r="1741" spans="1:11" ht="31.5">
      <c r="A1741" s="10"/>
      <c r="B1741" s="227"/>
      <c r="C1741" s="240">
        <v>590</v>
      </c>
      <c r="D1741" s="241" t="s">
        <v>158</v>
      </c>
      <c r="E1741" s="145"/>
      <c r="F1741" s="146"/>
      <c r="G1741" s="467"/>
      <c r="H1741" s="145"/>
      <c r="I1741" s="146"/>
      <c r="J1741" s="7">
        <f t="shared" si="54"/>
      </c>
      <c r="K1741" s="12"/>
    </row>
    <row r="1742" spans="1:11" ht="15.75">
      <c r="A1742" s="21">
        <v>5</v>
      </c>
      <c r="B1742" s="217">
        <v>800</v>
      </c>
      <c r="C1742" s="786" t="s">
        <v>159</v>
      </c>
      <c r="D1742" s="806"/>
      <c r="E1742" s="468"/>
      <c r="F1742" s="469"/>
      <c r="G1742" s="470"/>
      <c r="H1742" s="468"/>
      <c r="I1742" s="469"/>
      <c r="J1742" s="7">
        <f t="shared" si="54"/>
      </c>
      <c r="K1742" s="12"/>
    </row>
    <row r="1743" spans="1:11" ht="15.75">
      <c r="A1743" s="22">
        <v>10</v>
      </c>
      <c r="B1743" s="217">
        <v>1000</v>
      </c>
      <c r="C1743" s="787" t="s">
        <v>160</v>
      </c>
      <c r="D1743" s="804"/>
      <c r="E1743" s="218">
        <f>SUM(E1744:E1760)</f>
        <v>46104</v>
      </c>
      <c r="F1743" s="219">
        <f>SUM(F1744:F1760)</f>
        <v>46700</v>
      </c>
      <c r="G1743" s="220">
        <f>SUM(G1744:G1760)</f>
        <v>46700</v>
      </c>
      <c r="H1743" s="218">
        <f>SUM(H1744:H1760)</f>
        <v>46700</v>
      </c>
      <c r="I1743" s="219">
        <f>SUM(I1744:I1760)</f>
        <v>46700</v>
      </c>
      <c r="J1743" s="7">
        <f t="shared" si="54"/>
        <v>1</v>
      </c>
      <c r="K1743" s="12"/>
    </row>
    <row r="1744" spans="1:11" ht="15.75">
      <c r="A1744" s="22">
        <v>15</v>
      </c>
      <c r="B1744" s="228"/>
      <c r="C1744" s="223">
        <v>1011</v>
      </c>
      <c r="D1744" s="242" t="s">
        <v>161</v>
      </c>
      <c r="E1744" s="128"/>
      <c r="F1744" s="129"/>
      <c r="G1744" s="461"/>
      <c r="H1744" s="128"/>
      <c r="I1744" s="129"/>
      <c r="J1744" s="7">
        <f t="shared" si="54"/>
      </c>
      <c r="K1744" s="12"/>
    </row>
    <row r="1745" spans="1:11" ht="15.75">
      <c r="A1745" s="21">
        <v>35</v>
      </c>
      <c r="B1745" s="228"/>
      <c r="C1745" s="229">
        <v>1012</v>
      </c>
      <c r="D1745" s="230" t="s">
        <v>162</v>
      </c>
      <c r="E1745" s="134"/>
      <c r="F1745" s="135"/>
      <c r="G1745" s="466"/>
      <c r="H1745" s="134"/>
      <c r="I1745" s="135"/>
      <c r="J1745" s="7">
        <f t="shared" si="54"/>
      </c>
      <c r="K1745" s="12"/>
    </row>
    <row r="1746" spans="1:11" ht="15.75">
      <c r="A1746" s="22">
        <v>40</v>
      </c>
      <c r="B1746" s="228"/>
      <c r="C1746" s="229">
        <v>1013</v>
      </c>
      <c r="D1746" s="230" t="s">
        <v>163</v>
      </c>
      <c r="E1746" s="134"/>
      <c r="F1746" s="135"/>
      <c r="G1746" s="466"/>
      <c r="H1746" s="134"/>
      <c r="I1746" s="135"/>
      <c r="J1746" s="7">
        <f t="shared" si="54"/>
      </c>
      <c r="K1746" s="12"/>
    </row>
    <row r="1747" spans="1:11" ht="15.75">
      <c r="A1747" s="22">
        <v>45</v>
      </c>
      <c r="B1747" s="228"/>
      <c r="C1747" s="229">
        <v>1014</v>
      </c>
      <c r="D1747" s="230" t="s">
        <v>164</v>
      </c>
      <c r="E1747" s="134"/>
      <c r="F1747" s="135"/>
      <c r="G1747" s="466"/>
      <c r="H1747" s="134"/>
      <c r="I1747" s="135"/>
      <c r="J1747" s="7">
        <f t="shared" si="54"/>
      </c>
      <c r="K1747" s="12"/>
    </row>
    <row r="1748" spans="1:11" ht="15.75">
      <c r="A1748" s="22">
        <v>50</v>
      </c>
      <c r="B1748" s="228"/>
      <c r="C1748" s="229">
        <v>1015</v>
      </c>
      <c r="D1748" s="230" t="s">
        <v>165</v>
      </c>
      <c r="E1748" s="134">
        <v>104</v>
      </c>
      <c r="F1748" s="135"/>
      <c r="G1748" s="466"/>
      <c r="H1748" s="134"/>
      <c r="I1748" s="135"/>
      <c r="J1748" s="7">
        <f t="shared" si="54"/>
        <v>1</v>
      </c>
      <c r="K1748" s="12"/>
    </row>
    <row r="1749" spans="1:11" ht="15.75">
      <c r="A1749" s="22">
        <v>55</v>
      </c>
      <c r="B1749" s="228"/>
      <c r="C1749" s="243">
        <v>1016</v>
      </c>
      <c r="D1749" s="244" t="s">
        <v>166</v>
      </c>
      <c r="E1749" s="140"/>
      <c r="F1749" s="141"/>
      <c r="G1749" s="462"/>
      <c r="H1749" s="140"/>
      <c r="I1749" s="141"/>
      <c r="J1749" s="7">
        <f t="shared" si="54"/>
      </c>
      <c r="K1749" s="12"/>
    </row>
    <row r="1750" spans="1:11" ht="15.75">
      <c r="A1750" s="22">
        <v>60</v>
      </c>
      <c r="B1750" s="222"/>
      <c r="C1750" s="245">
        <v>1020</v>
      </c>
      <c r="D1750" s="246" t="s">
        <v>167</v>
      </c>
      <c r="E1750" s="329">
        <v>46000</v>
      </c>
      <c r="F1750" s="330">
        <v>46700</v>
      </c>
      <c r="G1750" s="330">
        <v>46700</v>
      </c>
      <c r="H1750" s="330">
        <v>46700</v>
      </c>
      <c r="I1750" s="330">
        <v>46700</v>
      </c>
      <c r="J1750" s="7">
        <f t="shared" si="54"/>
        <v>1</v>
      </c>
      <c r="K1750" s="12"/>
    </row>
    <row r="1751" spans="1:11" ht="15.75">
      <c r="A1751" s="21">
        <v>65</v>
      </c>
      <c r="B1751" s="228"/>
      <c r="C1751" s="247">
        <v>1030</v>
      </c>
      <c r="D1751" s="248" t="s">
        <v>168</v>
      </c>
      <c r="E1751" s="325"/>
      <c r="F1751" s="326"/>
      <c r="G1751" s="471"/>
      <c r="H1751" s="325"/>
      <c r="I1751" s="326"/>
      <c r="J1751" s="7">
        <f t="shared" si="54"/>
      </c>
      <c r="K1751" s="12"/>
    </row>
    <row r="1752" spans="1:11" ht="15.75">
      <c r="A1752" s="22">
        <v>70</v>
      </c>
      <c r="B1752" s="228"/>
      <c r="C1752" s="245">
        <v>1051</v>
      </c>
      <c r="D1752" s="250" t="s">
        <v>169</v>
      </c>
      <c r="E1752" s="329"/>
      <c r="F1752" s="330"/>
      <c r="G1752" s="474"/>
      <c r="H1752" s="329"/>
      <c r="I1752" s="330"/>
      <c r="J1752" s="7">
        <f t="shared" si="54"/>
      </c>
      <c r="K1752" s="12"/>
    </row>
    <row r="1753" spans="1:11" ht="15.75">
      <c r="A1753" s="22">
        <v>75</v>
      </c>
      <c r="B1753" s="228"/>
      <c r="C1753" s="229">
        <v>1052</v>
      </c>
      <c r="D1753" s="230" t="s">
        <v>170</v>
      </c>
      <c r="E1753" s="134"/>
      <c r="F1753" s="135"/>
      <c r="G1753" s="466"/>
      <c r="H1753" s="134"/>
      <c r="I1753" s="135"/>
      <c r="J1753" s="7">
        <f t="shared" si="54"/>
      </c>
      <c r="K1753" s="12"/>
    </row>
    <row r="1754" spans="1:11" ht="15.75">
      <c r="A1754" s="22">
        <v>80</v>
      </c>
      <c r="B1754" s="228"/>
      <c r="C1754" s="247">
        <v>1053</v>
      </c>
      <c r="D1754" s="248" t="s">
        <v>729</v>
      </c>
      <c r="E1754" s="325"/>
      <c r="F1754" s="326"/>
      <c r="G1754" s="471"/>
      <c r="H1754" s="325"/>
      <c r="I1754" s="326"/>
      <c r="J1754" s="7">
        <f t="shared" si="54"/>
      </c>
      <c r="K1754" s="12"/>
    </row>
    <row r="1755" spans="1:11" ht="15.75">
      <c r="A1755" s="22">
        <v>80</v>
      </c>
      <c r="B1755" s="228"/>
      <c r="C1755" s="245">
        <v>1062</v>
      </c>
      <c r="D1755" s="246" t="s">
        <v>171</v>
      </c>
      <c r="E1755" s="329"/>
      <c r="F1755" s="330"/>
      <c r="G1755" s="474"/>
      <c r="H1755" s="329"/>
      <c r="I1755" s="330"/>
      <c r="J1755" s="7">
        <f t="shared" si="54"/>
      </c>
      <c r="K1755" s="12"/>
    </row>
    <row r="1756" spans="1:11" ht="15.75">
      <c r="A1756" s="22">
        <v>85</v>
      </c>
      <c r="B1756" s="228"/>
      <c r="C1756" s="247">
        <v>1063</v>
      </c>
      <c r="D1756" s="251" t="s">
        <v>688</v>
      </c>
      <c r="E1756" s="325"/>
      <c r="F1756" s="326"/>
      <c r="G1756" s="471"/>
      <c r="H1756" s="325"/>
      <c r="I1756" s="326"/>
      <c r="J1756" s="7">
        <f t="shared" si="54"/>
      </c>
      <c r="K1756" s="12"/>
    </row>
    <row r="1757" spans="1:11" ht="15.75">
      <c r="A1757" s="22">
        <v>90</v>
      </c>
      <c r="B1757" s="228"/>
      <c r="C1757" s="252">
        <v>1069</v>
      </c>
      <c r="D1757" s="253" t="s">
        <v>172</v>
      </c>
      <c r="E1757" s="395"/>
      <c r="F1757" s="396"/>
      <c r="G1757" s="473"/>
      <c r="H1757" s="395"/>
      <c r="I1757" s="396"/>
      <c r="J1757" s="7">
        <f t="shared" si="54"/>
      </c>
      <c r="K1757" s="12"/>
    </row>
    <row r="1758" spans="1:11" ht="15.75">
      <c r="A1758" s="22">
        <v>90</v>
      </c>
      <c r="B1758" s="222"/>
      <c r="C1758" s="245">
        <v>1091</v>
      </c>
      <c r="D1758" s="250" t="s">
        <v>763</v>
      </c>
      <c r="E1758" s="329"/>
      <c r="F1758" s="330"/>
      <c r="G1758" s="474"/>
      <c r="H1758" s="329"/>
      <c r="I1758" s="330"/>
      <c r="J1758" s="7">
        <f t="shared" si="54"/>
      </c>
      <c r="K1758" s="12"/>
    </row>
    <row r="1759" spans="1:11" ht="15.75">
      <c r="A1759" s="21">
        <v>115</v>
      </c>
      <c r="B1759" s="228"/>
      <c r="C1759" s="229">
        <v>1092</v>
      </c>
      <c r="D1759" s="230" t="s">
        <v>264</v>
      </c>
      <c r="E1759" s="134"/>
      <c r="F1759" s="135"/>
      <c r="G1759" s="466"/>
      <c r="H1759" s="134"/>
      <c r="I1759" s="135"/>
      <c r="J1759" s="7">
        <f t="shared" si="54"/>
      </c>
      <c r="K1759" s="12"/>
    </row>
    <row r="1760" spans="1:11" ht="15.75">
      <c r="A1760" s="21">
        <v>125</v>
      </c>
      <c r="B1760" s="228"/>
      <c r="C1760" s="225">
        <v>1098</v>
      </c>
      <c r="D1760" s="254" t="s">
        <v>173</v>
      </c>
      <c r="E1760" s="145"/>
      <c r="F1760" s="146"/>
      <c r="G1760" s="467"/>
      <c r="H1760" s="145"/>
      <c r="I1760" s="146"/>
      <c r="J1760" s="7">
        <f t="shared" si="54"/>
      </c>
      <c r="K1760" s="12"/>
    </row>
    <row r="1761" spans="1:11" ht="15.75">
      <c r="A1761" s="22">
        <v>130</v>
      </c>
      <c r="B1761" s="217">
        <v>1900</v>
      </c>
      <c r="C1761" s="784" t="s">
        <v>231</v>
      </c>
      <c r="D1761" s="807"/>
      <c r="E1761" s="218">
        <f>SUM(E1762:E1764)</f>
        <v>0</v>
      </c>
      <c r="F1761" s="219">
        <f>SUM(F1762:F1764)</f>
        <v>0</v>
      </c>
      <c r="G1761" s="220">
        <f>SUM(G1762:G1764)</f>
        <v>0</v>
      </c>
      <c r="H1761" s="218">
        <f>SUM(H1762:H1764)</f>
        <v>0</v>
      </c>
      <c r="I1761" s="219">
        <f>SUM(I1762:I1764)</f>
        <v>0</v>
      </c>
      <c r="J1761" s="7">
        <f t="shared" si="54"/>
      </c>
      <c r="K1761" s="12"/>
    </row>
    <row r="1762" spans="1:11" ht="31.5">
      <c r="A1762" s="22">
        <v>135</v>
      </c>
      <c r="B1762" s="228"/>
      <c r="C1762" s="223">
        <v>1901</v>
      </c>
      <c r="D1762" s="255" t="s">
        <v>764</v>
      </c>
      <c r="E1762" s="128"/>
      <c r="F1762" s="129"/>
      <c r="G1762" s="461"/>
      <c r="H1762" s="128"/>
      <c r="I1762" s="129"/>
      <c r="J1762" s="7">
        <f t="shared" si="54"/>
      </c>
      <c r="K1762" s="12"/>
    </row>
    <row r="1763" spans="1:11" ht="31.5">
      <c r="A1763" s="22">
        <v>140</v>
      </c>
      <c r="B1763" s="256"/>
      <c r="C1763" s="229">
        <v>1981</v>
      </c>
      <c r="D1763" s="257" t="s">
        <v>765</v>
      </c>
      <c r="E1763" s="134"/>
      <c r="F1763" s="135"/>
      <c r="G1763" s="466"/>
      <c r="H1763" s="134"/>
      <c r="I1763" s="135"/>
      <c r="J1763" s="7">
        <f t="shared" si="54"/>
      </c>
      <c r="K1763" s="12"/>
    </row>
    <row r="1764" spans="1:11" ht="31.5">
      <c r="A1764" s="22">
        <v>145</v>
      </c>
      <c r="B1764" s="228"/>
      <c r="C1764" s="225">
        <v>1991</v>
      </c>
      <c r="D1764" s="258" t="s">
        <v>766</v>
      </c>
      <c r="E1764" s="145"/>
      <c r="F1764" s="146"/>
      <c r="G1764" s="467"/>
      <c r="H1764" s="145"/>
      <c r="I1764" s="146"/>
      <c r="J1764" s="7">
        <f t="shared" si="54"/>
      </c>
      <c r="K1764" s="12"/>
    </row>
    <row r="1765" spans="1:11" ht="15.75">
      <c r="A1765" s="22">
        <v>150</v>
      </c>
      <c r="B1765" s="217">
        <v>2100</v>
      </c>
      <c r="C1765" s="784" t="s">
        <v>612</v>
      </c>
      <c r="D1765" s="807"/>
      <c r="E1765" s="218">
        <f>SUM(E1766:E1770)</f>
        <v>0</v>
      </c>
      <c r="F1765" s="219">
        <f>SUM(F1766:F1770)</f>
        <v>0</v>
      </c>
      <c r="G1765" s="220">
        <f>SUM(G1766:G1770)</f>
        <v>0</v>
      </c>
      <c r="H1765" s="218">
        <f>SUM(H1766:H1770)</f>
        <v>0</v>
      </c>
      <c r="I1765" s="219">
        <f>SUM(I1766:I1770)</f>
        <v>0</v>
      </c>
      <c r="J1765" s="7">
        <f t="shared" si="54"/>
      </c>
      <c r="K1765" s="12"/>
    </row>
    <row r="1766" spans="1:11" ht="15.75">
      <c r="A1766" s="22">
        <v>155</v>
      </c>
      <c r="B1766" s="228"/>
      <c r="C1766" s="223">
        <v>2110</v>
      </c>
      <c r="D1766" s="259" t="s">
        <v>174</v>
      </c>
      <c r="E1766" s="128"/>
      <c r="F1766" s="129"/>
      <c r="G1766" s="461"/>
      <c r="H1766" s="128"/>
      <c r="I1766" s="129"/>
      <c r="J1766" s="7">
        <f t="shared" si="54"/>
      </c>
      <c r="K1766" s="12"/>
    </row>
    <row r="1767" spans="1:11" ht="15.75">
      <c r="A1767" s="22">
        <v>160</v>
      </c>
      <c r="B1767" s="256"/>
      <c r="C1767" s="229">
        <v>2120</v>
      </c>
      <c r="D1767" s="232" t="s">
        <v>175</v>
      </c>
      <c r="E1767" s="134"/>
      <c r="F1767" s="135"/>
      <c r="G1767" s="466"/>
      <c r="H1767" s="134"/>
      <c r="I1767" s="135"/>
      <c r="J1767" s="7">
        <f t="shared" si="54"/>
      </c>
      <c r="K1767" s="12"/>
    </row>
    <row r="1768" spans="1:11" ht="15.75">
      <c r="A1768" s="22">
        <v>165</v>
      </c>
      <c r="B1768" s="256"/>
      <c r="C1768" s="229">
        <v>2125</v>
      </c>
      <c r="D1768" s="232" t="s">
        <v>176</v>
      </c>
      <c r="E1768" s="350">
        <v>0</v>
      </c>
      <c r="F1768" s="351">
        <v>0</v>
      </c>
      <c r="G1768" s="136">
        <v>0</v>
      </c>
      <c r="H1768" s="350">
        <v>0</v>
      </c>
      <c r="I1768" s="351">
        <v>0</v>
      </c>
      <c r="J1768" s="7">
        <f t="shared" si="54"/>
      </c>
      <c r="K1768" s="12"/>
    </row>
    <row r="1769" spans="1:11" ht="15.75">
      <c r="A1769" s="22">
        <v>175</v>
      </c>
      <c r="B1769" s="227"/>
      <c r="C1769" s="229">
        <v>2140</v>
      </c>
      <c r="D1769" s="232" t="s">
        <v>177</v>
      </c>
      <c r="E1769" s="350">
        <v>0</v>
      </c>
      <c r="F1769" s="351">
        <v>0</v>
      </c>
      <c r="G1769" s="136">
        <v>0</v>
      </c>
      <c r="H1769" s="350">
        <v>0</v>
      </c>
      <c r="I1769" s="351">
        <v>0</v>
      </c>
      <c r="J1769" s="7">
        <f t="shared" si="54"/>
      </c>
      <c r="K1769" s="12"/>
    </row>
    <row r="1770" spans="1:11" ht="15.75">
      <c r="A1770" s="22">
        <v>180</v>
      </c>
      <c r="B1770" s="228"/>
      <c r="C1770" s="225">
        <v>2190</v>
      </c>
      <c r="D1770" s="260" t="s">
        <v>178</v>
      </c>
      <c r="E1770" s="145"/>
      <c r="F1770" s="146"/>
      <c r="G1770" s="467"/>
      <c r="H1770" s="145"/>
      <c r="I1770" s="146"/>
      <c r="J1770" s="7">
        <f t="shared" si="54"/>
      </c>
      <c r="K1770" s="12"/>
    </row>
    <row r="1771" spans="1:11" ht="15.75">
      <c r="A1771" s="22">
        <v>185</v>
      </c>
      <c r="B1771" s="217">
        <v>2200</v>
      </c>
      <c r="C1771" s="784" t="s">
        <v>179</v>
      </c>
      <c r="D1771" s="807"/>
      <c r="E1771" s="218">
        <f>SUM(E1772:E1773)</f>
        <v>0</v>
      </c>
      <c r="F1771" s="219">
        <f>SUM(F1772:F1773)</f>
        <v>0</v>
      </c>
      <c r="G1771" s="220">
        <f>SUM(G1772:G1773)</f>
        <v>0</v>
      </c>
      <c r="H1771" s="218">
        <f>SUM(H1772:H1773)</f>
        <v>0</v>
      </c>
      <c r="I1771" s="219">
        <f>SUM(I1772:I1773)</f>
        <v>0</v>
      </c>
      <c r="J1771" s="7">
        <f t="shared" si="54"/>
      </c>
      <c r="K1771" s="12"/>
    </row>
    <row r="1772" spans="1:11" ht="15.75">
      <c r="A1772" s="22">
        <v>190</v>
      </c>
      <c r="B1772" s="228"/>
      <c r="C1772" s="223">
        <v>2221</v>
      </c>
      <c r="D1772" s="224" t="s">
        <v>265</v>
      </c>
      <c r="E1772" s="128"/>
      <c r="F1772" s="129"/>
      <c r="G1772" s="461"/>
      <c r="H1772" s="128"/>
      <c r="I1772" s="129"/>
      <c r="J1772" s="7">
        <f t="shared" si="54"/>
      </c>
      <c r="K1772" s="12"/>
    </row>
    <row r="1773" spans="1:11" ht="15.75">
      <c r="A1773" s="22">
        <v>200</v>
      </c>
      <c r="B1773" s="228"/>
      <c r="C1773" s="225">
        <v>2224</v>
      </c>
      <c r="D1773" s="226" t="s">
        <v>180</v>
      </c>
      <c r="E1773" s="145"/>
      <c r="F1773" s="146"/>
      <c r="G1773" s="467"/>
      <c r="H1773" s="145"/>
      <c r="I1773" s="146"/>
      <c r="J1773" s="7">
        <f t="shared" si="54"/>
      </c>
      <c r="K1773" s="12"/>
    </row>
    <row r="1774" spans="1:11" ht="15.75">
      <c r="A1774" s="22">
        <v>200</v>
      </c>
      <c r="B1774" s="217">
        <v>2500</v>
      </c>
      <c r="C1774" s="784" t="s">
        <v>181</v>
      </c>
      <c r="D1774" s="807"/>
      <c r="E1774" s="468"/>
      <c r="F1774" s="469"/>
      <c r="G1774" s="470"/>
      <c r="H1774" s="468"/>
      <c r="I1774" s="469"/>
      <c r="J1774" s="7">
        <f t="shared" si="54"/>
      </c>
      <c r="K1774" s="12"/>
    </row>
    <row r="1775" spans="1:11" ht="15.75">
      <c r="A1775" s="22">
        <v>205</v>
      </c>
      <c r="B1775" s="217">
        <v>2600</v>
      </c>
      <c r="C1775" s="785" t="s">
        <v>182</v>
      </c>
      <c r="D1775" s="808"/>
      <c r="E1775" s="468"/>
      <c r="F1775" s="469"/>
      <c r="G1775" s="470"/>
      <c r="H1775" s="468"/>
      <c r="I1775" s="469"/>
      <c r="J1775" s="7">
        <f t="shared" si="54"/>
      </c>
      <c r="K1775" s="12"/>
    </row>
    <row r="1776" spans="1:11" ht="15.75">
      <c r="A1776" s="22">
        <v>210</v>
      </c>
      <c r="B1776" s="217">
        <v>2700</v>
      </c>
      <c r="C1776" s="785" t="s">
        <v>183</v>
      </c>
      <c r="D1776" s="808"/>
      <c r="E1776" s="468"/>
      <c r="F1776" s="469"/>
      <c r="G1776" s="470"/>
      <c r="H1776" s="468"/>
      <c r="I1776" s="469"/>
      <c r="J1776" s="7">
        <f t="shared" si="54"/>
      </c>
      <c r="K1776" s="12"/>
    </row>
    <row r="1777" spans="1:11" ht="36" customHeight="1">
      <c r="A1777" s="22">
        <v>215</v>
      </c>
      <c r="B1777" s="217">
        <v>2800</v>
      </c>
      <c r="C1777" s="785" t="s">
        <v>1266</v>
      </c>
      <c r="D1777" s="808"/>
      <c r="E1777" s="468"/>
      <c r="F1777" s="469"/>
      <c r="G1777" s="470"/>
      <c r="H1777" s="468"/>
      <c r="I1777" s="469"/>
      <c r="J1777" s="7">
        <f t="shared" si="54"/>
      </c>
      <c r="K1777" s="12"/>
    </row>
    <row r="1778" spans="1:11" ht="15.75">
      <c r="A1778" s="21">
        <v>220</v>
      </c>
      <c r="B1778" s="217">
        <v>2900</v>
      </c>
      <c r="C1778" s="784" t="s">
        <v>184</v>
      </c>
      <c r="D1778" s="807"/>
      <c r="E1778" s="218">
        <f>SUM(E1779:E1786)</f>
        <v>0</v>
      </c>
      <c r="F1778" s="218">
        <f>SUM(F1779:F1786)</f>
        <v>0</v>
      </c>
      <c r="G1778" s="218">
        <f>SUM(G1779:G1786)</f>
        <v>0</v>
      </c>
      <c r="H1778" s="218">
        <f>SUM(H1779:H1786)</f>
        <v>0</v>
      </c>
      <c r="I1778" s="218">
        <f>SUM(I1779:I1786)</f>
        <v>0</v>
      </c>
      <c r="J1778" s="7">
        <f t="shared" si="54"/>
      </c>
      <c r="K1778" s="12"/>
    </row>
    <row r="1779" spans="1:11" ht="15.75">
      <c r="A1779" s="22">
        <v>225</v>
      </c>
      <c r="B1779" s="261"/>
      <c r="C1779" s="223">
        <v>2910</v>
      </c>
      <c r="D1779" s="262" t="s">
        <v>1620</v>
      </c>
      <c r="E1779" s="128"/>
      <c r="F1779" s="129"/>
      <c r="G1779" s="461"/>
      <c r="H1779" s="128"/>
      <c r="I1779" s="129"/>
      <c r="J1779" s="7">
        <f t="shared" si="54"/>
      </c>
      <c r="K1779" s="12"/>
    </row>
    <row r="1780" spans="1:11" ht="15.75">
      <c r="A1780" s="22">
        <v>230</v>
      </c>
      <c r="B1780" s="261"/>
      <c r="C1780" s="223">
        <v>2920</v>
      </c>
      <c r="D1780" s="262" t="s">
        <v>185</v>
      </c>
      <c r="E1780" s="128"/>
      <c r="F1780" s="129"/>
      <c r="G1780" s="461"/>
      <c r="H1780" s="128"/>
      <c r="I1780" s="129"/>
      <c r="J1780" s="7">
        <f t="shared" si="54"/>
      </c>
      <c r="K1780" s="12"/>
    </row>
    <row r="1781" spans="1:11" ht="31.5">
      <c r="A1781" s="22">
        <v>245</v>
      </c>
      <c r="B1781" s="261"/>
      <c r="C1781" s="247">
        <v>2969</v>
      </c>
      <c r="D1781" s="263" t="s">
        <v>186</v>
      </c>
      <c r="E1781" s="325"/>
      <c r="F1781" s="326"/>
      <c r="G1781" s="471"/>
      <c r="H1781" s="325"/>
      <c r="I1781" s="326"/>
      <c r="J1781" s="7">
        <f t="shared" si="54"/>
      </c>
      <c r="K1781" s="12"/>
    </row>
    <row r="1782" spans="1:11" ht="31.5">
      <c r="A1782" s="21">
        <v>220</v>
      </c>
      <c r="B1782" s="261"/>
      <c r="C1782" s="264">
        <v>2970</v>
      </c>
      <c r="D1782" s="265" t="s">
        <v>187</v>
      </c>
      <c r="E1782" s="420"/>
      <c r="F1782" s="421"/>
      <c r="G1782" s="472"/>
      <c r="H1782" s="420"/>
      <c r="I1782" s="421"/>
      <c r="J1782" s="7">
        <f t="shared" si="54"/>
      </c>
      <c r="K1782" s="12"/>
    </row>
    <row r="1783" spans="1:11" ht="15.75">
      <c r="A1783" s="22">
        <v>225</v>
      </c>
      <c r="B1783" s="261"/>
      <c r="C1783" s="252">
        <v>2989</v>
      </c>
      <c r="D1783" s="266" t="s">
        <v>188</v>
      </c>
      <c r="E1783" s="395"/>
      <c r="F1783" s="396"/>
      <c r="G1783" s="473"/>
      <c r="H1783" s="395"/>
      <c r="I1783" s="396"/>
      <c r="J1783" s="7">
        <f t="shared" si="54"/>
      </c>
      <c r="K1783" s="12"/>
    </row>
    <row r="1784" spans="1:11" ht="31.5">
      <c r="A1784" s="22">
        <v>230</v>
      </c>
      <c r="B1784" s="228"/>
      <c r="C1784" s="245">
        <v>2990</v>
      </c>
      <c r="D1784" s="267" t="s">
        <v>1621</v>
      </c>
      <c r="E1784" s="329"/>
      <c r="F1784" s="330"/>
      <c r="G1784" s="474"/>
      <c r="H1784" s="329"/>
      <c r="I1784" s="330"/>
      <c r="J1784" s="7">
        <f t="shared" si="54"/>
      </c>
      <c r="K1784" s="12"/>
    </row>
    <row r="1785" spans="1:11" ht="15.75">
      <c r="A1785" s="22">
        <v>235</v>
      </c>
      <c r="B1785" s="228"/>
      <c r="C1785" s="245">
        <v>2991</v>
      </c>
      <c r="D1785" s="267" t="s">
        <v>189</v>
      </c>
      <c r="E1785" s="329"/>
      <c r="F1785" s="330"/>
      <c r="G1785" s="474"/>
      <c r="H1785" s="329"/>
      <c r="I1785" s="330"/>
      <c r="J1785" s="7">
        <f t="shared" si="54"/>
      </c>
      <c r="K1785" s="12"/>
    </row>
    <row r="1786" spans="1:11" ht="15.75">
      <c r="A1786" s="22">
        <v>240</v>
      </c>
      <c r="B1786" s="228"/>
      <c r="C1786" s="225">
        <v>2992</v>
      </c>
      <c r="D1786" s="268" t="s">
        <v>190</v>
      </c>
      <c r="E1786" s="145"/>
      <c r="F1786" s="146"/>
      <c r="G1786" s="467"/>
      <c r="H1786" s="145"/>
      <c r="I1786" s="146"/>
      <c r="J1786" s="7">
        <f t="shared" si="54"/>
      </c>
      <c r="K1786" s="12"/>
    </row>
    <row r="1787" spans="1:11" ht="15.75">
      <c r="A1787" s="22">
        <v>245</v>
      </c>
      <c r="B1787" s="217">
        <v>3300</v>
      </c>
      <c r="C1787" s="269" t="s">
        <v>1642</v>
      </c>
      <c r="D1787" s="731"/>
      <c r="E1787" s="218">
        <f>SUM(E1788:E1792)</f>
        <v>0</v>
      </c>
      <c r="F1787" s="219">
        <f>SUM(F1788:F1792)</f>
        <v>0</v>
      </c>
      <c r="G1787" s="220">
        <f>SUM(G1788:G1792)</f>
        <v>0</v>
      </c>
      <c r="H1787" s="218">
        <f>SUM(H1788:H1792)</f>
        <v>0</v>
      </c>
      <c r="I1787" s="219">
        <f>SUM(I1788:I1792)</f>
        <v>0</v>
      </c>
      <c r="J1787" s="7">
        <f t="shared" si="54"/>
      </c>
      <c r="K1787" s="12"/>
    </row>
    <row r="1788" spans="1:11" ht="15.75">
      <c r="A1788" s="21">
        <v>250</v>
      </c>
      <c r="B1788" s="227"/>
      <c r="C1788" s="223">
        <v>3301</v>
      </c>
      <c r="D1788" s="270" t="s">
        <v>191</v>
      </c>
      <c r="E1788" s="348">
        <v>0</v>
      </c>
      <c r="F1788" s="349">
        <v>0</v>
      </c>
      <c r="G1788" s="130">
        <v>0</v>
      </c>
      <c r="H1788" s="348">
        <v>0</v>
      </c>
      <c r="I1788" s="349">
        <v>0</v>
      </c>
      <c r="J1788" s="7">
        <f t="shared" si="54"/>
      </c>
      <c r="K1788" s="12"/>
    </row>
    <row r="1789" spans="1:11" ht="15.75">
      <c r="A1789" s="22">
        <v>255</v>
      </c>
      <c r="B1789" s="227"/>
      <c r="C1789" s="229">
        <v>3302</v>
      </c>
      <c r="D1789" s="271" t="s">
        <v>610</v>
      </c>
      <c r="E1789" s="350">
        <v>0</v>
      </c>
      <c r="F1789" s="351">
        <v>0</v>
      </c>
      <c r="G1789" s="136">
        <v>0</v>
      </c>
      <c r="H1789" s="350">
        <v>0</v>
      </c>
      <c r="I1789" s="351">
        <v>0</v>
      </c>
      <c r="J1789" s="7">
        <f aca="true" t="shared" si="55" ref="J1789:J1840">(IF(OR($E1789&lt;&gt;0,$F1789&lt;&gt;0,$G1789&lt;&gt;0,$H1789&lt;&gt;0,$I1789&lt;&gt;0),$J$2,""))</f>
      </c>
      <c r="K1789" s="12"/>
    </row>
    <row r="1790" spans="1:11" ht="15.75">
      <c r="A1790" s="22">
        <v>265</v>
      </c>
      <c r="B1790" s="227"/>
      <c r="C1790" s="229">
        <v>3304</v>
      </c>
      <c r="D1790" s="271" t="s">
        <v>192</v>
      </c>
      <c r="E1790" s="350">
        <v>0</v>
      </c>
      <c r="F1790" s="351">
        <v>0</v>
      </c>
      <c r="G1790" s="136">
        <v>0</v>
      </c>
      <c r="H1790" s="350">
        <v>0</v>
      </c>
      <c r="I1790" s="351">
        <v>0</v>
      </c>
      <c r="J1790" s="7">
        <f t="shared" si="55"/>
      </c>
      <c r="K1790" s="12"/>
    </row>
    <row r="1791" spans="1:11" ht="30">
      <c r="A1791" s="21">
        <v>270</v>
      </c>
      <c r="B1791" s="227"/>
      <c r="C1791" s="225">
        <v>3306</v>
      </c>
      <c r="D1791" s="272" t="s">
        <v>1263</v>
      </c>
      <c r="E1791" s="350">
        <v>0</v>
      </c>
      <c r="F1791" s="351">
        <v>0</v>
      </c>
      <c r="G1791" s="136">
        <v>0</v>
      </c>
      <c r="H1791" s="350">
        <v>0</v>
      </c>
      <c r="I1791" s="351">
        <v>0</v>
      </c>
      <c r="J1791" s="7">
        <f t="shared" si="55"/>
      </c>
      <c r="K1791" s="12"/>
    </row>
    <row r="1792" spans="1:11" ht="15.75">
      <c r="A1792" s="21">
        <v>290</v>
      </c>
      <c r="B1792" s="227"/>
      <c r="C1792" s="225">
        <v>3307</v>
      </c>
      <c r="D1792" s="272" t="s">
        <v>1649</v>
      </c>
      <c r="E1792" s="352">
        <v>0</v>
      </c>
      <c r="F1792" s="353">
        <v>0</v>
      </c>
      <c r="G1792" s="147">
        <v>0</v>
      </c>
      <c r="H1792" s="352">
        <v>0</v>
      </c>
      <c r="I1792" s="353">
        <v>0</v>
      </c>
      <c r="J1792" s="7">
        <f t="shared" si="55"/>
      </c>
      <c r="K1792" s="12"/>
    </row>
    <row r="1793" spans="1:11" ht="15.75">
      <c r="A1793" s="37">
        <v>320</v>
      </c>
      <c r="B1793" s="217">
        <v>3900</v>
      </c>
      <c r="C1793" s="784" t="s">
        <v>193</v>
      </c>
      <c r="D1793" s="807"/>
      <c r="E1793" s="505">
        <v>0</v>
      </c>
      <c r="F1793" s="506">
        <v>0</v>
      </c>
      <c r="G1793" s="507">
        <v>0</v>
      </c>
      <c r="H1793" s="505">
        <v>0</v>
      </c>
      <c r="I1793" s="506">
        <v>0</v>
      </c>
      <c r="J1793" s="7">
        <f t="shared" si="55"/>
      </c>
      <c r="K1793" s="12"/>
    </row>
    <row r="1794" spans="1:11" ht="15.75">
      <c r="A1794" s="21">
        <v>330</v>
      </c>
      <c r="B1794" s="217">
        <v>4000</v>
      </c>
      <c r="C1794" s="784" t="s">
        <v>194</v>
      </c>
      <c r="D1794" s="807"/>
      <c r="E1794" s="468"/>
      <c r="F1794" s="469"/>
      <c r="G1794" s="470"/>
      <c r="H1794" s="468"/>
      <c r="I1794" s="469"/>
      <c r="J1794" s="7">
        <f t="shared" si="55"/>
      </c>
      <c r="K1794" s="12"/>
    </row>
    <row r="1795" spans="1:11" ht="15.75">
      <c r="A1795" s="21">
        <v>350</v>
      </c>
      <c r="B1795" s="217">
        <v>4100</v>
      </c>
      <c r="C1795" s="784" t="s">
        <v>195</v>
      </c>
      <c r="D1795" s="807"/>
      <c r="E1795" s="468"/>
      <c r="F1795" s="469"/>
      <c r="G1795" s="470"/>
      <c r="H1795" s="468"/>
      <c r="I1795" s="469"/>
      <c r="J1795" s="7">
        <f t="shared" si="55"/>
      </c>
      <c r="K1795" s="12"/>
    </row>
    <row r="1796" spans="1:11" ht="15.75">
      <c r="A1796" s="22">
        <v>355</v>
      </c>
      <c r="B1796" s="217">
        <v>4200</v>
      </c>
      <c r="C1796" s="784" t="s">
        <v>196</v>
      </c>
      <c r="D1796" s="807"/>
      <c r="E1796" s="218">
        <f>SUM(E1797:E1802)</f>
        <v>0</v>
      </c>
      <c r="F1796" s="219">
        <f>SUM(F1797:F1802)</f>
        <v>0</v>
      </c>
      <c r="G1796" s="220">
        <f>SUM(G1797:G1802)</f>
        <v>0</v>
      </c>
      <c r="H1796" s="218">
        <f>SUM(H1797:H1802)</f>
        <v>0</v>
      </c>
      <c r="I1796" s="219">
        <f>SUM(I1797:I1802)</f>
        <v>0</v>
      </c>
      <c r="J1796" s="7">
        <f t="shared" si="55"/>
      </c>
      <c r="K1796" s="12"/>
    </row>
    <row r="1797" spans="1:11" ht="15.75">
      <c r="A1797" s="22">
        <v>355</v>
      </c>
      <c r="B1797" s="273"/>
      <c r="C1797" s="223">
        <v>4201</v>
      </c>
      <c r="D1797" s="224" t="s">
        <v>197</v>
      </c>
      <c r="E1797" s="128"/>
      <c r="F1797" s="129"/>
      <c r="G1797" s="461"/>
      <c r="H1797" s="128"/>
      <c r="I1797" s="129"/>
      <c r="J1797" s="7">
        <f t="shared" si="55"/>
      </c>
      <c r="K1797" s="12"/>
    </row>
    <row r="1798" spans="1:11" ht="15.75">
      <c r="A1798" s="22">
        <v>375</v>
      </c>
      <c r="B1798" s="273"/>
      <c r="C1798" s="229">
        <v>4202</v>
      </c>
      <c r="D1798" s="274" t="s">
        <v>198</v>
      </c>
      <c r="E1798" s="134"/>
      <c r="F1798" s="135"/>
      <c r="G1798" s="466"/>
      <c r="H1798" s="134"/>
      <c r="I1798" s="135"/>
      <c r="J1798" s="7">
        <f t="shared" si="55"/>
      </c>
      <c r="K1798" s="12"/>
    </row>
    <row r="1799" spans="1:11" ht="15.75">
      <c r="A1799" s="22">
        <v>380</v>
      </c>
      <c r="B1799" s="273"/>
      <c r="C1799" s="229">
        <v>4214</v>
      </c>
      <c r="D1799" s="274" t="s">
        <v>199</v>
      </c>
      <c r="E1799" s="134"/>
      <c r="F1799" s="135"/>
      <c r="G1799" s="466"/>
      <c r="H1799" s="134"/>
      <c r="I1799" s="135"/>
      <c r="J1799" s="7">
        <f t="shared" si="55"/>
      </c>
      <c r="K1799" s="12"/>
    </row>
    <row r="1800" spans="1:11" ht="15.75">
      <c r="A1800" s="22">
        <v>385</v>
      </c>
      <c r="B1800" s="273"/>
      <c r="C1800" s="229">
        <v>4217</v>
      </c>
      <c r="D1800" s="274" t="s">
        <v>200</v>
      </c>
      <c r="E1800" s="134"/>
      <c r="F1800" s="135"/>
      <c r="G1800" s="466"/>
      <c r="H1800" s="134"/>
      <c r="I1800" s="135"/>
      <c r="J1800" s="7">
        <f t="shared" si="55"/>
      </c>
      <c r="K1800" s="12"/>
    </row>
    <row r="1801" spans="1:11" ht="31.5">
      <c r="A1801" s="22">
        <v>390</v>
      </c>
      <c r="B1801" s="273"/>
      <c r="C1801" s="229">
        <v>4218</v>
      </c>
      <c r="D1801" s="230" t="s">
        <v>201</v>
      </c>
      <c r="E1801" s="134"/>
      <c r="F1801" s="135"/>
      <c r="G1801" s="466"/>
      <c r="H1801" s="134"/>
      <c r="I1801" s="135"/>
      <c r="J1801" s="7">
        <f t="shared" si="55"/>
      </c>
      <c r="K1801" s="12"/>
    </row>
    <row r="1802" spans="1:11" ht="15.75">
      <c r="A1802" s="22">
        <v>390</v>
      </c>
      <c r="B1802" s="273"/>
      <c r="C1802" s="225">
        <v>4219</v>
      </c>
      <c r="D1802" s="258" t="s">
        <v>202</v>
      </c>
      <c r="E1802" s="145"/>
      <c r="F1802" s="146"/>
      <c r="G1802" s="467"/>
      <c r="H1802" s="145"/>
      <c r="I1802" s="146"/>
      <c r="J1802" s="7">
        <f t="shared" si="55"/>
      </c>
      <c r="K1802" s="12"/>
    </row>
    <row r="1803" spans="1:11" ht="15.75">
      <c r="A1803" s="22">
        <v>395</v>
      </c>
      <c r="B1803" s="217">
        <v>4300</v>
      </c>
      <c r="C1803" s="784" t="s">
        <v>1267</v>
      </c>
      <c r="D1803" s="807"/>
      <c r="E1803" s="218">
        <f>SUM(E1804:E1806)</f>
        <v>0</v>
      </c>
      <c r="F1803" s="219">
        <f>SUM(F1804:F1806)</f>
        <v>0</v>
      </c>
      <c r="G1803" s="220">
        <f>SUM(G1804:G1806)</f>
        <v>0</v>
      </c>
      <c r="H1803" s="218">
        <f>SUM(H1804:H1806)</f>
        <v>0</v>
      </c>
      <c r="I1803" s="219">
        <f>SUM(I1804:I1806)</f>
        <v>0</v>
      </c>
      <c r="J1803" s="7">
        <f t="shared" si="55"/>
      </c>
      <c r="K1803" s="12"/>
    </row>
    <row r="1804" spans="1:11" ht="15.75">
      <c r="A1804" s="17">
        <v>397</v>
      </c>
      <c r="B1804" s="273"/>
      <c r="C1804" s="223">
        <v>4301</v>
      </c>
      <c r="D1804" s="242" t="s">
        <v>203</v>
      </c>
      <c r="E1804" s="128"/>
      <c r="F1804" s="129"/>
      <c r="G1804" s="461"/>
      <c r="H1804" s="128"/>
      <c r="I1804" s="129"/>
      <c r="J1804" s="7">
        <f t="shared" si="55"/>
      </c>
      <c r="K1804" s="12"/>
    </row>
    <row r="1805" spans="1:11" ht="15.75">
      <c r="A1805" s="13">
        <v>398</v>
      </c>
      <c r="B1805" s="273"/>
      <c r="C1805" s="229">
        <v>4302</v>
      </c>
      <c r="D1805" s="274" t="s">
        <v>204</v>
      </c>
      <c r="E1805" s="134"/>
      <c r="F1805" s="135"/>
      <c r="G1805" s="466"/>
      <c r="H1805" s="134"/>
      <c r="I1805" s="135"/>
      <c r="J1805" s="7">
        <f t="shared" si="55"/>
      </c>
      <c r="K1805" s="12"/>
    </row>
    <row r="1806" spans="1:11" ht="15.75">
      <c r="A1806" s="13">
        <v>399</v>
      </c>
      <c r="B1806" s="273"/>
      <c r="C1806" s="225">
        <v>4309</v>
      </c>
      <c r="D1806" s="233" t="s">
        <v>205</v>
      </c>
      <c r="E1806" s="145"/>
      <c r="F1806" s="146"/>
      <c r="G1806" s="467"/>
      <c r="H1806" s="145"/>
      <c r="I1806" s="146"/>
      <c r="J1806" s="7">
        <f t="shared" si="55"/>
      </c>
      <c r="K1806" s="12"/>
    </row>
    <row r="1807" spans="1:11" ht="15.75">
      <c r="A1807" s="13">
        <v>400</v>
      </c>
      <c r="B1807" s="217">
        <v>4400</v>
      </c>
      <c r="C1807" s="784" t="s">
        <v>1264</v>
      </c>
      <c r="D1807" s="807"/>
      <c r="E1807" s="468"/>
      <c r="F1807" s="469"/>
      <c r="G1807" s="470"/>
      <c r="H1807" s="468"/>
      <c r="I1807" s="469"/>
      <c r="J1807" s="7">
        <f t="shared" si="55"/>
      </c>
      <c r="K1807" s="12"/>
    </row>
    <row r="1808" spans="1:11" ht="15.75">
      <c r="A1808" s="13">
        <v>401</v>
      </c>
      <c r="B1808" s="217">
        <v>4500</v>
      </c>
      <c r="C1808" s="784" t="s">
        <v>1265</v>
      </c>
      <c r="D1808" s="807"/>
      <c r="E1808" s="468"/>
      <c r="F1808" s="469"/>
      <c r="G1808" s="470"/>
      <c r="H1808" s="468"/>
      <c r="I1808" s="469"/>
      <c r="J1808" s="7">
        <f t="shared" si="55"/>
      </c>
      <c r="K1808" s="12"/>
    </row>
    <row r="1809" spans="1:11" ht="15.75">
      <c r="A1809" s="38">
        <v>404</v>
      </c>
      <c r="B1809" s="217">
        <v>4600</v>
      </c>
      <c r="C1809" s="785" t="s">
        <v>206</v>
      </c>
      <c r="D1809" s="808"/>
      <c r="E1809" s="468"/>
      <c r="F1809" s="469"/>
      <c r="G1809" s="470"/>
      <c r="H1809" s="468"/>
      <c r="I1809" s="469"/>
      <c r="J1809" s="7">
        <f t="shared" si="55"/>
      </c>
      <c r="K1809" s="12"/>
    </row>
    <row r="1810" spans="1:11" ht="15.75">
      <c r="A1810" s="38">
        <v>404</v>
      </c>
      <c r="B1810" s="217">
        <v>4900</v>
      </c>
      <c r="C1810" s="784" t="s">
        <v>232</v>
      </c>
      <c r="D1810" s="807"/>
      <c r="E1810" s="218">
        <f>+E1811+E1812</f>
        <v>0</v>
      </c>
      <c r="F1810" s="219">
        <f>+F1811+F1812</f>
        <v>0</v>
      </c>
      <c r="G1810" s="220">
        <f>+G1811+G1812</f>
        <v>0</v>
      </c>
      <c r="H1810" s="218">
        <f>+H1811+H1812</f>
        <v>0</v>
      </c>
      <c r="I1810" s="219">
        <f>+I1811+I1812</f>
        <v>0</v>
      </c>
      <c r="J1810" s="7">
        <f t="shared" si="55"/>
      </c>
      <c r="K1810" s="12"/>
    </row>
    <row r="1811" spans="1:11" ht="15.75">
      <c r="A1811" s="21">
        <v>440</v>
      </c>
      <c r="B1811" s="273"/>
      <c r="C1811" s="223">
        <v>4901</v>
      </c>
      <c r="D1811" s="275" t="s">
        <v>233</v>
      </c>
      <c r="E1811" s="128"/>
      <c r="F1811" s="129"/>
      <c r="G1811" s="461"/>
      <c r="H1811" s="128"/>
      <c r="I1811" s="129"/>
      <c r="J1811" s="7">
        <f t="shared" si="55"/>
      </c>
      <c r="K1811" s="12"/>
    </row>
    <row r="1812" spans="1:11" ht="15.75">
      <c r="A1812" s="21">
        <v>450</v>
      </c>
      <c r="B1812" s="273"/>
      <c r="C1812" s="225">
        <v>4902</v>
      </c>
      <c r="D1812" s="233" t="s">
        <v>234</v>
      </c>
      <c r="E1812" s="145"/>
      <c r="F1812" s="146"/>
      <c r="G1812" s="467"/>
      <c r="H1812" s="145"/>
      <c r="I1812" s="146"/>
      <c r="J1812" s="7">
        <f t="shared" si="55"/>
      </c>
      <c r="K1812" s="12"/>
    </row>
    <row r="1813" spans="1:11" ht="15.75">
      <c r="A1813" s="21">
        <v>495</v>
      </c>
      <c r="B1813" s="276">
        <v>5100</v>
      </c>
      <c r="C1813" s="783" t="s">
        <v>207</v>
      </c>
      <c r="D1813" s="809"/>
      <c r="E1813" s="468">
        <v>5000</v>
      </c>
      <c r="F1813" s="469">
        <v>5000</v>
      </c>
      <c r="G1813" s="470"/>
      <c r="H1813" s="468"/>
      <c r="I1813" s="469"/>
      <c r="J1813" s="7">
        <f t="shared" si="55"/>
        <v>1</v>
      </c>
      <c r="K1813" s="12"/>
    </row>
    <row r="1814" spans="1:11" ht="15.75">
      <c r="A1814" s="22">
        <v>500</v>
      </c>
      <c r="B1814" s="276">
        <v>5200</v>
      </c>
      <c r="C1814" s="783" t="s">
        <v>208</v>
      </c>
      <c r="D1814" s="809"/>
      <c r="E1814" s="218">
        <f>SUM(E1815:E1821)</f>
        <v>20969</v>
      </c>
      <c r="F1814" s="219">
        <f>SUM(F1815:F1821)</f>
        <v>49031</v>
      </c>
      <c r="G1814" s="220">
        <f>SUM(G1815:G1821)</f>
        <v>0</v>
      </c>
      <c r="H1814" s="218">
        <f>SUM(H1815:H1821)</f>
        <v>0</v>
      </c>
      <c r="I1814" s="219">
        <f>SUM(I1815:I1821)</f>
        <v>0</v>
      </c>
      <c r="J1814" s="7">
        <f t="shared" si="55"/>
        <v>1</v>
      </c>
      <c r="K1814" s="12"/>
    </row>
    <row r="1815" spans="1:11" ht="15.75">
      <c r="A1815" s="22">
        <v>505</v>
      </c>
      <c r="B1815" s="277"/>
      <c r="C1815" s="278">
        <v>5201</v>
      </c>
      <c r="D1815" s="279" t="s">
        <v>209</v>
      </c>
      <c r="E1815" s="128"/>
      <c r="F1815" s="129"/>
      <c r="G1815" s="461"/>
      <c r="H1815" s="128"/>
      <c r="I1815" s="129"/>
      <c r="J1815" s="7">
        <f t="shared" si="55"/>
      </c>
      <c r="K1815" s="12"/>
    </row>
    <row r="1816" spans="1:11" ht="15.75">
      <c r="A1816" s="22">
        <v>510</v>
      </c>
      <c r="B1816" s="277"/>
      <c r="C1816" s="280">
        <v>5202</v>
      </c>
      <c r="D1816" s="281" t="s">
        <v>210</v>
      </c>
      <c r="E1816" s="134"/>
      <c r="F1816" s="135"/>
      <c r="G1816" s="466"/>
      <c r="H1816" s="134"/>
      <c r="I1816" s="135"/>
      <c r="J1816" s="7">
        <f t="shared" si="55"/>
      </c>
      <c r="K1816" s="12"/>
    </row>
    <row r="1817" spans="1:11" ht="15.75">
      <c r="A1817" s="22">
        <v>515</v>
      </c>
      <c r="B1817" s="277"/>
      <c r="C1817" s="280">
        <v>5203</v>
      </c>
      <c r="D1817" s="281" t="s">
        <v>518</v>
      </c>
      <c r="E1817" s="134"/>
      <c r="F1817" s="135"/>
      <c r="G1817" s="466"/>
      <c r="H1817" s="134"/>
      <c r="I1817" s="135"/>
      <c r="J1817" s="7">
        <f t="shared" si="55"/>
      </c>
      <c r="K1817" s="12"/>
    </row>
    <row r="1818" spans="1:11" ht="15.75">
      <c r="A1818" s="22">
        <v>520</v>
      </c>
      <c r="B1818" s="277"/>
      <c r="C1818" s="280">
        <v>5204</v>
      </c>
      <c r="D1818" s="281" t="s">
        <v>519</v>
      </c>
      <c r="E1818" s="134"/>
      <c r="F1818" s="135"/>
      <c r="G1818" s="466"/>
      <c r="H1818" s="134"/>
      <c r="I1818" s="135"/>
      <c r="J1818" s="7">
        <f t="shared" si="55"/>
      </c>
      <c r="K1818" s="12"/>
    </row>
    <row r="1819" spans="1:11" ht="15.75">
      <c r="A1819" s="22">
        <v>525</v>
      </c>
      <c r="B1819" s="277"/>
      <c r="C1819" s="280">
        <v>5205</v>
      </c>
      <c r="D1819" s="281" t="s">
        <v>520</v>
      </c>
      <c r="E1819" s="134"/>
      <c r="F1819" s="135"/>
      <c r="G1819" s="466"/>
      <c r="H1819" s="134"/>
      <c r="I1819" s="135"/>
      <c r="J1819" s="7">
        <f t="shared" si="55"/>
      </c>
      <c r="K1819" s="12"/>
    </row>
    <row r="1820" spans="1:11" ht="15.75">
      <c r="A1820" s="21">
        <v>635</v>
      </c>
      <c r="B1820" s="277"/>
      <c r="C1820" s="280">
        <v>5206</v>
      </c>
      <c r="D1820" s="281" t="s">
        <v>521</v>
      </c>
      <c r="E1820" s="134"/>
      <c r="F1820" s="135"/>
      <c r="G1820" s="466"/>
      <c r="H1820" s="134"/>
      <c r="I1820" s="135"/>
      <c r="J1820" s="7">
        <f t="shared" si="55"/>
      </c>
      <c r="K1820" s="12"/>
    </row>
    <row r="1821" spans="1:11" ht="15.75">
      <c r="A1821" s="22">
        <v>640</v>
      </c>
      <c r="B1821" s="277"/>
      <c r="C1821" s="282">
        <v>5219</v>
      </c>
      <c r="D1821" s="283" t="s">
        <v>522</v>
      </c>
      <c r="E1821" s="145">
        <v>20969</v>
      </c>
      <c r="F1821" s="146">
        <v>49031</v>
      </c>
      <c r="G1821" s="467"/>
      <c r="H1821" s="145"/>
      <c r="I1821" s="146"/>
      <c r="J1821" s="7">
        <f t="shared" si="55"/>
        <v>1</v>
      </c>
      <c r="K1821" s="12"/>
    </row>
    <row r="1822" spans="1:11" ht="15.75">
      <c r="A1822" s="22">
        <v>645</v>
      </c>
      <c r="B1822" s="276">
        <v>5300</v>
      </c>
      <c r="C1822" s="783" t="s">
        <v>523</v>
      </c>
      <c r="D1822" s="809"/>
      <c r="E1822" s="218">
        <f>SUM(E1823:E1824)</f>
        <v>0</v>
      </c>
      <c r="F1822" s="219">
        <f>SUM(F1823:F1824)</f>
        <v>0</v>
      </c>
      <c r="G1822" s="220">
        <f>SUM(G1823:G1824)</f>
        <v>0</v>
      </c>
      <c r="H1822" s="218">
        <f>SUM(H1823:H1824)</f>
        <v>0</v>
      </c>
      <c r="I1822" s="219">
        <f>SUM(I1823:I1824)</f>
        <v>0</v>
      </c>
      <c r="J1822" s="7">
        <f t="shared" si="55"/>
      </c>
      <c r="K1822" s="12"/>
    </row>
    <row r="1823" spans="1:11" ht="15.75">
      <c r="A1823" s="22">
        <v>650</v>
      </c>
      <c r="B1823" s="277"/>
      <c r="C1823" s="278">
        <v>5301</v>
      </c>
      <c r="D1823" s="279" t="s">
        <v>266</v>
      </c>
      <c r="E1823" s="128"/>
      <c r="F1823" s="129"/>
      <c r="G1823" s="461"/>
      <c r="H1823" s="128"/>
      <c r="I1823" s="129"/>
      <c r="J1823" s="7">
        <f t="shared" si="55"/>
      </c>
      <c r="K1823" s="12"/>
    </row>
    <row r="1824" spans="1:11" ht="15.75">
      <c r="A1824" s="21">
        <v>655</v>
      </c>
      <c r="B1824" s="277"/>
      <c r="C1824" s="282">
        <v>5309</v>
      </c>
      <c r="D1824" s="283" t="s">
        <v>524</v>
      </c>
      <c r="E1824" s="145"/>
      <c r="F1824" s="146"/>
      <c r="G1824" s="467"/>
      <c r="H1824" s="145"/>
      <c r="I1824" s="146"/>
      <c r="J1824" s="7">
        <f t="shared" si="55"/>
      </c>
      <c r="K1824" s="12"/>
    </row>
    <row r="1825" spans="1:11" ht="15.75">
      <c r="A1825" s="21">
        <v>665</v>
      </c>
      <c r="B1825" s="276">
        <v>5400</v>
      </c>
      <c r="C1825" s="783" t="s">
        <v>581</v>
      </c>
      <c r="D1825" s="809"/>
      <c r="E1825" s="468"/>
      <c r="F1825" s="469"/>
      <c r="G1825" s="470"/>
      <c r="H1825" s="468"/>
      <c r="I1825" s="469"/>
      <c r="J1825" s="7">
        <f t="shared" si="55"/>
      </c>
      <c r="K1825" s="12"/>
    </row>
    <row r="1826" spans="1:11" ht="15.75">
      <c r="A1826" s="21">
        <v>675</v>
      </c>
      <c r="B1826" s="217">
        <v>5500</v>
      </c>
      <c r="C1826" s="784" t="s">
        <v>582</v>
      </c>
      <c r="D1826" s="807"/>
      <c r="E1826" s="218">
        <f>SUM(E1827:E1830)</f>
        <v>0</v>
      </c>
      <c r="F1826" s="219">
        <f>SUM(F1827:F1830)</f>
        <v>0</v>
      </c>
      <c r="G1826" s="220">
        <f>SUM(G1827:G1830)</f>
        <v>0</v>
      </c>
      <c r="H1826" s="218">
        <f>SUM(H1827:H1830)</f>
        <v>0</v>
      </c>
      <c r="I1826" s="219">
        <f>SUM(I1827:I1830)</f>
        <v>0</v>
      </c>
      <c r="J1826" s="7">
        <f t="shared" si="55"/>
      </c>
      <c r="K1826" s="12"/>
    </row>
    <row r="1827" spans="1:11" ht="15.75">
      <c r="A1827" s="21">
        <v>685</v>
      </c>
      <c r="B1827" s="273"/>
      <c r="C1827" s="223">
        <v>5501</v>
      </c>
      <c r="D1827" s="242" t="s">
        <v>583</v>
      </c>
      <c r="E1827" s="128"/>
      <c r="F1827" s="129"/>
      <c r="G1827" s="461"/>
      <c r="H1827" s="128"/>
      <c r="I1827" s="129"/>
      <c r="J1827" s="7">
        <f t="shared" si="55"/>
      </c>
      <c r="K1827" s="12"/>
    </row>
    <row r="1828" spans="1:11" ht="15.75">
      <c r="A1828" s="22">
        <v>690</v>
      </c>
      <c r="B1828" s="273"/>
      <c r="C1828" s="229">
        <v>5502</v>
      </c>
      <c r="D1828" s="230" t="s">
        <v>584</v>
      </c>
      <c r="E1828" s="134"/>
      <c r="F1828" s="135"/>
      <c r="G1828" s="466"/>
      <c r="H1828" s="134"/>
      <c r="I1828" s="135"/>
      <c r="J1828" s="7">
        <f t="shared" si="55"/>
      </c>
      <c r="K1828" s="12"/>
    </row>
    <row r="1829" spans="1:11" ht="15.75">
      <c r="A1829" s="22">
        <v>695</v>
      </c>
      <c r="B1829" s="273"/>
      <c r="C1829" s="229">
        <v>5503</v>
      </c>
      <c r="D1829" s="274" t="s">
        <v>585</v>
      </c>
      <c r="E1829" s="134"/>
      <c r="F1829" s="135"/>
      <c r="G1829" s="466"/>
      <c r="H1829" s="134"/>
      <c r="I1829" s="135"/>
      <c r="J1829" s="7">
        <f t="shared" si="55"/>
      </c>
      <c r="K1829" s="12"/>
    </row>
    <row r="1830" spans="1:11" ht="15.75">
      <c r="A1830" s="21">
        <v>700</v>
      </c>
      <c r="B1830" s="273"/>
      <c r="C1830" s="225">
        <v>5504</v>
      </c>
      <c r="D1830" s="254" t="s">
        <v>586</v>
      </c>
      <c r="E1830" s="145"/>
      <c r="F1830" s="146"/>
      <c r="G1830" s="467"/>
      <c r="H1830" s="145"/>
      <c r="I1830" s="146"/>
      <c r="J1830" s="7">
        <f t="shared" si="55"/>
      </c>
      <c r="K1830" s="12"/>
    </row>
    <row r="1831" spans="1:11" ht="15.75">
      <c r="A1831" s="21">
        <v>710</v>
      </c>
      <c r="B1831" s="276">
        <v>5700</v>
      </c>
      <c r="C1831" s="779" t="s">
        <v>767</v>
      </c>
      <c r="D1831" s="810"/>
      <c r="E1831" s="218">
        <f>SUM(E1832:E1834)</f>
        <v>0</v>
      </c>
      <c r="F1831" s="219">
        <f>SUM(F1832:F1834)</f>
        <v>0</v>
      </c>
      <c r="G1831" s="220">
        <f>SUM(G1832:G1834)</f>
        <v>0</v>
      </c>
      <c r="H1831" s="218">
        <f>SUM(H1832:H1834)</f>
        <v>0</v>
      </c>
      <c r="I1831" s="219">
        <f>SUM(I1832:I1834)</f>
        <v>0</v>
      </c>
      <c r="J1831" s="7">
        <f t="shared" si="55"/>
      </c>
      <c r="K1831" s="12"/>
    </row>
    <row r="1832" spans="1:11" ht="15.75">
      <c r="A1832" s="22">
        <v>715</v>
      </c>
      <c r="B1832" s="277"/>
      <c r="C1832" s="278">
        <v>5701</v>
      </c>
      <c r="D1832" s="279" t="s">
        <v>587</v>
      </c>
      <c r="E1832" s="128"/>
      <c r="F1832" s="129"/>
      <c r="G1832" s="461"/>
      <c r="H1832" s="128"/>
      <c r="I1832" s="129"/>
      <c r="J1832" s="7">
        <f t="shared" si="55"/>
      </c>
      <c r="K1832" s="12"/>
    </row>
    <row r="1833" spans="1:11" ht="15.75">
      <c r="A1833" s="22">
        <v>720</v>
      </c>
      <c r="B1833" s="277"/>
      <c r="C1833" s="284">
        <v>5702</v>
      </c>
      <c r="D1833" s="285" t="s">
        <v>588</v>
      </c>
      <c r="E1833" s="140"/>
      <c r="F1833" s="141"/>
      <c r="G1833" s="462"/>
      <c r="H1833" s="140"/>
      <c r="I1833" s="141"/>
      <c r="J1833" s="7">
        <f t="shared" si="55"/>
      </c>
      <c r="K1833" s="12"/>
    </row>
    <row r="1834" spans="1:11" ht="15.75">
      <c r="A1834" s="22">
        <v>725</v>
      </c>
      <c r="B1834" s="228"/>
      <c r="C1834" s="286">
        <v>4071</v>
      </c>
      <c r="D1834" s="287" t="s">
        <v>589</v>
      </c>
      <c r="E1834" s="463"/>
      <c r="F1834" s="464"/>
      <c r="G1834" s="465"/>
      <c r="H1834" s="463"/>
      <c r="I1834" s="464"/>
      <c r="J1834" s="7">
        <f t="shared" si="55"/>
      </c>
      <c r="K1834" s="12"/>
    </row>
    <row r="1835" spans="1:11" ht="15.75">
      <c r="A1835" s="22">
        <v>730</v>
      </c>
      <c r="B1835" s="385"/>
      <c r="C1835" s="780" t="s">
        <v>590</v>
      </c>
      <c r="D1835" s="811"/>
      <c r="E1835" s="484"/>
      <c r="F1835" s="484"/>
      <c r="G1835" s="484"/>
      <c r="H1835" s="484"/>
      <c r="I1835" s="484"/>
      <c r="J1835" s="7">
        <f t="shared" si="55"/>
      </c>
      <c r="K1835" s="12"/>
    </row>
    <row r="1836" spans="1:11" ht="15.75">
      <c r="A1836" s="22">
        <v>735</v>
      </c>
      <c r="B1836" s="288">
        <v>98</v>
      </c>
      <c r="C1836" s="780" t="s">
        <v>590</v>
      </c>
      <c r="D1836" s="811"/>
      <c r="E1836" s="475"/>
      <c r="F1836" s="476"/>
      <c r="G1836" s="477"/>
      <c r="H1836" s="477"/>
      <c r="I1836" s="477"/>
      <c r="J1836" s="7">
        <f t="shared" si="55"/>
      </c>
      <c r="K1836" s="12"/>
    </row>
    <row r="1837" spans="1:11" ht="15.75">
      <c r="A1837" s="22">
        <v>740</v>
      </c>
      <c r="B1837" s="479"/>
      <c r="C1837" s="480"/>
      <c r="D1837" s="481"/>
      <c r="E1837" s="216"/>
      <c r="F1837" s="216"/>
      <c r="G1837" s="216"/>
      <c r="H1837" s="216"/>
      <c r="I1837" s="216"/>
      <c r="J1837" s="7">
        <f t="shared" si="55"/>
      </c>
      <c r="K1837" s="12"/>
    </row>
    <row r="1838" spans="1:11" ht="15.75">
      <c r="A1838" s="22">
        <v>745</v>
      </c>
      <c r="B1838" s="482"/>
      <c r="C1838" s="102"/>
      <c r="D1838" s="483"/>
      <c r="E1838" s="181"/>
      <c r="F1838" s="181"/>
      <c r="G1838" s="181"/>
      <c r="H1838" s="181"/>
      <c r="I1838" s="181"/>
      <c r="J1838" s="7">
        <f t="shared" si="55"/>
      </c>
      <c r="K1838" s="12"/>
    </row>
    <row r="1839" spans="1:11" ht="15.75">
      <c r="A1839" s="21">
        <v>750</v>
      </c>
      <c r="B1839" s="482"/>
      <c r="C1839" s="102"/>
      <c r="D1839" s="483"/>
      <c r="E1839" s="181"/>
      <c r="F1839" s="181"/>
      <c r="G1839" s="181"/>
      <c r="H1839" s="181"/>
      <c r="I1839" s="181"/>
      <c r="J1839" s="7">
        <f t="shared" si="55"/>
      </c>
      <c r="K1839" s="12"/>
    </row>
    <row r="1840" spans="1:11" ht="16.5" thickBot="1">
      <c r="A1840" s="22">
        <v>755</v>
      </c>
      <c r="B1840" s="504"/>
      <c r="C1840" s="295" t="s">
        <v>629</v>
      </c>
      <c r="D1840" s="478">
        <f>+B1840</f>
        <v>0</v>
      </c>
      <c r="E1840" s="296">
        <f>SUM(E1725,E1728,E1734,E1742,E1743,E1761,E1765,E1771,E1774,E1775,E1776,E1777,E1778,E1787,E1793,E1794,E1795,E1796,E1803,E1807,E1808,E1809,E1810,E1813,E1814,E1822,E1825,E1826,E1831)+E1836</f>
        <v>72073</v>
      </c>
      <c r="F1840" s="297">
        <f>SUM(F1725,F1728,F1734,F1742,F1743,F1761,F1765,F1771,F1774,F1775,F1776,F1777,F1778,F1787,F1793,F1794,F1795,F1796,F1803,F1807,F1808,F1809,F1810,F1813,F1814,F1822,F1825,F1826,F1831)+F1836</f>
        <v>100731</v>
      </c>
      <c r="G1840" s="298">
        <f>SUM(G1725,G1728,G1734,G1742,G1743,G1761,G1765,G1771,G1774,G1775,G1776,G1777,G1778,G1787,G1793,G1794,G1795,G1796,G1803,G1807,G1808,G1809,G1810,G1813,G1814,G1822,G1825,G1826,G1831)+G1836</f>
        <v>46700</v>
      </c>
      <c r="H1840" s="296">
        <f>SUM(H1725,H1728,H1734,H1742,H1743,H1761,H1765,H1771,H1774,H1775,H1776,H1777,H1778,H1787,H1793,H1794,H1795,H1796,H1803,H1807,H1808,H1809,H1810,H1813,H1814,H1822,H1825,H1826,H1831)+H1836</f>
        <v>46700</v>
      </c>
      <c r="I1840" s="297">
        <f>SUM(I1725,I1728,I1734,I1742,I1743,I1761,I1765,I1771,I1774,I1775,I1776,I1777,I1778,I1787,I1793,I1794,I1795,I1796,I1803,I1807,I1808,I1809,I1810,I1813,I1814,I1822,I1825,I1826,I1831)+I1836</f>
        <v>46700</v>
      </c>
      <c r="J1840" s="7">
        <f t="shared" si="55"/>
        <v>1</v>
      </c>
      <c r="K1840" s="71" t="str">
        <f>LEFT(C1722,1)</f>
        <v>8</v>
      </c>
    </row>
    <row r="1841" spans="1:10" ht="16.5" thickTop="1">
      <c r="A1841" s="22">
        <v>760</v>
      </c>
      <c r="B1841" s="73" t="s">
        <v>1604</v>
      </c>
      <c r="C1841" s="1"/>
      <c r="J1841" s="7">
        <v>1</v>
      </c>
    </row>
    <row r="1842" spans="1:10" ht="15">
      <c r="A1842" s="21">
        <v>765</v>
      </c>
      <c r="B1842" s="459"/>
      <c r="C1842" s="459"/>
      <c r="D1842" s="460"/>
      <c r="E1842" s="459"/>
      <c r="F1842" s="459"/>
      <c r="G1842" s="459"/>
      <c r="H1842" s="459"/>
      <c r="I1842" s="459"/>
      <c r="J1842" s="7">
        <v>1</v>
      </c>
    </row>
    <row r="1843" spans="1:11" ht="15">
      <c r="A1843" s="21">
        <v>775</v>
      </c>
      <c r="B1843" s="63"/>
      <c r="C1843" s="63"/>
      <c r="D1843" s="63"/>
      <c r="E1843" s="63"/>
      <c r="F1843" s="63"/>
      <c r="G1843" s="63"/>
      <c r="H1843" s="63"/>
      <c r="I1843" s="63"/>
      <c r="J1843" s="7">
        <v>1</v>
      </c>
      <c r="K1843" s="63"/>
    </row>
    <row r="1844" spans="1:10" ht="15">
      <c r="A1844" s="22">
        <v>780</v>
      </c>
      <c r="B1844" s="6"/>
      <c r="C1844" s="6"/>
      <c r="D1844" s="367"/>
      <c r="E1844" s="36"/>
      <c r="F1844" s="36"/>
      <c r="G1844" s="36"/>
      <c r="H1844" s="36"/>
      <c r="I1844" s="36"/>
      <c r="J1844" s="7">
        <f>(IF(OR($E1844&lt;&gt;0,$F1844&lt;&gt;0,$G1844&lt;&gt;0,$H1844&lt;&gt;0,$I1844&lt;&gt;0),$J$2,""))</f>
      </c>
    </row>
    <row r="1845" spans="1:10" ht="15">
      <c r="A1845" s="22">
        <v>785</v>
      </c>
      <c r="B1845" s="6"/>
      <c r="C1845" s="457"/>
      <c r="D1845" s="458"/>
      <c r="E1845" s="36"/>
      <c r="F1845" s="36"/>
      <c r="G1845" s="36"/>
      <c r="H1845" s="36"/>
      <c r="I1845" s="36"/>
      <c r="J1845" s="7">
        <v>1</v>
      </c>
    </row>
    <row r="1846" spans="1:10" ht="15.75">
      <c r="A1846" s="22">
        <v>790</v>
      </c>
      <c r="B1846" s="798" t="str">
        <f>$B$7</f>
        <v>ПРОГНОЗА ЗА ПЕРИОДА 2023-2026 г. НА ПОСТЪПЛЕНИЯТА ОТ МЕСТНИ ПРИХОДИ  И НА РАЗХОДИТЕ ЗА МЕСТНИ ДЕЙНОСТИ</v>
      </c>
      <c r="C1846" s="799"/>
      <c r="D1846" s="799"/>
      <c r="E1846" s="198"/>
      <c r="F1846" s="194"/>
      <c r="G1846" s="194"/>
      <c r="H1846" s="194"/>
      <c r="I1846" s="194"/>
      <c r="J1846" s="7">
        <v>1</v>
      </c>
    </row>
    <row r="1847" spans="1:10" ht="15.75">
      <c r="A1847" s="22">
        <v>795</v>
      </c>
      <c r="B1847" s="189"/>
      <c r="C1847" s="293"/>
      <c r="D1847" s="300"/>
      <c r="E1847" s="306" t="s">
        <v>373</v>
      </c>
      <c r="F1847" s="306" t="s">
        <v>719</v>
      </c>
      <c r="G1847" s="454" t="s">
        <v>858</v>
      </c>
      <c r="H1847" s="455"/>
      <c r="I1847" s="456"/>
      <c r="J1847" s="7">
        <v>1</v>
      </c>
    </row>
    <row r="1848" spans="1:10" ht="18">
      <c r="A1848" s="21">
        <v>805</v>
      </c>
      <c r="B1848" s="763">
        <f>$B$9</f>
        <v>0</v>
      </c>
      <c r="C1848" s="764"/>
      <c r="D1848" s="765"/>
      <c r="E1848" s="106">
        <f>$E$9</f>
        <v>44927</v>
      </c>
      <c r="F1848" s="187">
        <f>$F$9</f>
        <v>46387</v>
      </c>
      <c r="G1848" s="194"/>
      <c r="H1848" s="194"/>
      <c r="I1848" s="194"/>
      <c r="J1848" s="7">
        <v>1</v>
      </c>
    </row>
    <row r="1849" spans="1:10" ht="15">
      <c r="A1849" s="22">
        <v>810</v>
      </c>
      <c r="B1849" s="188" t="str">
        <f>$B$10</f>
        <v>(наименование на разпоредителя с бюджет)</v>
      </c>
      <c r="C1849" s="189"/>
      <c r="D1849" s="190"/>
      <c r="E1849" s="194"/>
      <c r="F1849" s="194"/>
      <c r="G1849" s="194"/>
      <c r="H1849" s="194"/>
      <c r="I1849" s="194"/>
      <c r="J1849" s="7">
        <v>1</v>
      </c>
    </row>
    <row r="1850" spans="1:10" ht="15">
      <c r="A1850" s="22">
        <v>815</v>
      </c>
      <c r="B1850" s="188"/>
      <c r="C1850" s="189"/>
      <c r="D1850" s="190"/>
      <c r="E1850" s="194"/>
      <c r="F1850" s="194"/>
      <c r="G1850" s="194"/>
      <c r="H1850" s="194"/>
      <c r="I1850" s="194"/>
      <c r="J1850" s="7">
        <v>1</v>
      </c>
    </row>
    <row r="1851" spans="1:10" ht="18">
      <c r="A1851" s="27">
        <v>525</v>
      </c>
      <c r="B1851" s="800" t="str">
        <f>$B$12</f>
        <v>Николаево</v>
      </c>
      <c r="C1851" s="801"/>
      <c r="D1851" s="802"/>
      <c r="E1851" s="309" t="s">
        <v>744</v>
      </c>
      <c r="F1851" s="453" t="str">
        <f>$F$12</f>
        <v>7406</v>
      </c>
      <c r="G1851" s="194"/>
      <c r="H1851" s="194"/>
      <c r="I1851" s="194"/>
      <c r="J1851" s="7">
        <v>1</v>
      </c>
    </row>
    <row r="1852" spans="1:10" ht="15.75">
      <c r="A1852" s="21">
        <v>820</v>
      </c>
      <c r="B1852" s="191" t="str">
        <f>$B$13</f>
        <v>(наименование на първостепенния разпоредител с бюджет)</v>
      </c>
      <c r="C1852" s="189"/>
      <c r="D1852" s="190"/>
      <c r="E1852" s="198"/>
      <c r="F1852" s="194"/>
      <c r="G1852" s="194"/>
      <c r="H1852" s="194"/>
      <c r="I1852" s="194"/>
      <c r="J1852" s="7">
        <v>1</v>
      </c>
    </row>
    <row r="1853" spans="1:10" ht="15.75">
      <c r="A1853" s="22">
        <v>821</v>
      </c>
      <c r="B1853" s="193"/>
      <c r="C1853" s="194"/>
      <c r="D1853" s="112"/>
      <c r="E1853" s="181"/>
      <c r="F1853" s="181"/>
      <c r="G1853" s="181"/>
      <c r="H1853" s="181"/>
      <c r="I1853" s="181"/>
      <c r="J1853" s="7">
        <v>1</v>
      </c>
    </row>
    <row r="1854" spans="1:10" ht="15.75" thickBot="1">
      <c r="A1854" s="22">
        <v>822</v>
      </c>
      <c r="B1854" s="189"/>
      <c r="C1854" s="293"/>
      <c r="D1854" s="300"/>
      <c r="E1854" s="308"/>
      <c r="F1854" s="308"/>
      <c r="G1854" s="308"/>
      <c r="H1854" s="308"/>
      <c r="I1854" s="308"/>
      <c r="J1854" s="7">
        <v>1</v>
      </c>
    </row>
    <row r="1855" spans="1:10" ht="17.25" thickBot="1">
      <c r="A1855" s="22">
        <v>823</v>
      </c>
      <c r="B1855" s="203"/>
      <c r="C1855" s="204"/>
      <c r="D1855" s="205" t="s">
        <v>607</v>
      </c>
      <c r="E1855" s="618" t="str">
        <f>$E$19</f>
        <v>Годишен отчет</v>
      </c>
      <c r="F1855" s="619" t="str">
        <f>$F$19</f>
        <v>Разчет</v>
      </c>
      <c r="G1855" s="619" t="str">
        <f>$G$19</f>
        <v>Прогноза</v>
      </c>
      <c r="H1855" s="619" t="str">
        <f>$H$19</f>
        <v>Прогноза</v>
      </c>
      <c r="I1855" s="619" t="str">
        <f>$I$19</f>
        <v>Прогноза</v>
      </c>
      <c r="J1855" s="7">
        <v>1</v>
      </c>
    </row>
    <row r="1856" spans="1:10" ht="16.5" thickBot="1">
      <c r="A1856" s="22">
        <v>825</v>
      </c>
      <c r="B1856" s="206" t="s">
        <v>46</v>
      </c>
      <c r="C1856" s="207" t="s">
        <v>375</v>
      </c>
      <c r="D1856" s="208" t="s">
        <v>608</v>
      </c>
      <c r="E1856" s="624">
        <f>$E$20</f>
        <v>2022</v>
      </c>
      <c r="F1856" s="625">
        <f>$F$20</f>
        <v>2023</v>
      </c>
      <c r="G1856" s="625">
        <f>$G$20</f>
        <v>2024</v>
      </c>
      <c r="H1856" s="625">
        <f>$H$20</f>
        <v>2025</v>
      </c>
      <c r="I1856" s="625">
        <f>$I$20</f>
        <v>2026</v>
      </c>
      <c r="J1856" s="7">
        <v>1</v>
      </c>
    </row>
    <row r="1857" spans="1:10" ht="18.75">
      <c r="A1857" s="22"/>
      <c r="B1857" s="210"/>
      <c r="C1857" s="211"/>
      <c r="D1857" s="212" t="s">
        <v>631</v>
      </c>
      <c r="E1857" s="626"/>
      <c r="F1857" s="627"/>
      <c r="G1857" s="628"/>
      <c r="H1857" s="626"/>
      <c r="I1857" s="627"/>
      <c r="J1857" s="7">
        <v>1</v>
      </c>
    </row>
    <row r="1858" spans="1:10" ht="15.75">
      <c r="A1858" s="22"/>
      <c r="B1858" s="496"/>
      <c r="C1858" s="615" t="e">
        <f>VLOOKUP(D1858,OP_LIST2,2,FALSE)</f>
        <v>#N/A</v>
      </c>
      <c r="D1858" s="502"/>
      <c r="E1858" s="486"/>
      <c r="F1858" s="487"/>
      <c r="G1858" s="488"/>
      <c r="H1858" s="486"/>
      <c r="I1858" s="487"/>
      <c r="J1858" s="7">
        <v>1</v>
      </c>
    </row>
    <row r="1859" spans="1:10" ht="15.75">
      <c r="A1859" s="22"/>
      <c r="B1859" s="499"/>
      <c r="C1859" s="715">
        <f>VLOOKUP(D1860,GROUPS2,2,FALSE)</f>
        <v>806</v>
      </c>
      <c r="D1859" s="502" t="s">
        <v>1605</v>
      </c>
      <c r="E1859" s="489"/>
      <c r="F1859" s="490"/>
      <c r="G1859" s="491"/>
      <c r="H1859" s="489"/>
      <c r="I1859" s="490"/>
      <c r="J1859" s="7">
        <v>1</v>
      </c>
    </row>
    <row r="1860" spans="1:10" ht="15.75">
      <c r="A1860" s="22"/>
      <c r="B1860" s="495"/>
      <c r="C1860" s="716">
        <f>+C1859</f>
        <v>806</v>
      </c>
      <c r="D1860" s="497" t="s">
        <v>1602</v>
      </c>
      <c r="E1860" s="489"/>
      <c r="F1860" s="490"/>
      <c r="G1860" s="491"/>
      <c r="H1860" s="489"/>
      <c r="I1860" s="490"/>
      <c r="J1860" s="7">
        <v>1</v>
      </c>
    </row>
    <row r="1861" spans="1:10" ht="15">
      <c r="A1861" s="22"/>
      <c r="B1861" s="500"/>
      <c r="C1861" s="498"/>
      <c r="D1861" s="501" t="s">
        <v>609</v>
      </c>
      <c r="E1861" s="492"/>
      <c r="F1861" s="493"/>
      <c r="G1861" s="494"/>
      <c r="H1861" s="492"/>
      <c r="I1861" s="493"/>
      <c r="J1861" s="7">
        <v>1</v>
      </c>
    </row>
    <row r="1862" spans="1:11" ht="15.75">
      <c r="A1862" s="22"/>
      <c r="B1862" s="217">
        <v>100</v>
      </c>
      <c r="C1862" s="789" t="s">
        <v>632</v>
      </c>
      <c r="D1862" s="803"/>
      <c r="E1862" s="218">
        <f>SUM(E1863:E1864)</f>
        <v>0</v>
      </c>
      <c r="F1862" s="219">
        <f>SUM(F1863:F1864)</f>
        <v>0</v>
      </c>
      <c r="G1862" s="220">
        <f>SUM(G1863:G1864)</f>
        <v>0</v>
      </c>
      <c r="H1862" s="218">
        <f>SUM(H1863:H1864)</f>
        <v>0</v>
      </c>
      <c r="I1862" s="219">
        <f>SUM(I1863:I1864)</f>
        <v>0</v>
      </c>
      <c r="J1862" s="7">
        <f aca="true" t="shared" si="56" ref="J1862:J1925">(IF(OR($E1862&lt;&gt;0,$F1862&lt;&gt;0,$G1862&lt;&gt;0,$H1862&lt;&gt;0,$I1862&lt;&gt;0),$J$2,""))</f>
      </c>
      <c r="K1862" s="12"/>
    </row>
    <row r="1863" spans="1:11" ht="15.75">
      <c r="A1863" s="22"/>
      <c r="B1863" s="222"/>
      <c r="C1863" s="223">
        <v>101</v>
      </c>
      <c r="D1863" s="224" t="s">
        <v>633</v>
      </c>
      <c r="E1863" s="128"/>
      <c r="F1863" s="129"/>
      <c r="G1863" s="461"/>
      <c r="H1863" s="128"/>
      <c r="I1863" s="129"/>
      <c r="J1863" s="7">
        <f t="shared" si="56"/>
      </c>
      <c r="K1863" s="12"/>
    </row>
    <row r="1864" spans="1:11" ht="15.75">
      <c r="A1864" s="10"/>
      <c r="B1864" s="222"/>
      <c r="C1864" s="225">
        <v>102</v>
      </c>
      <c r="D1864" s="226" t="s">
        <v>634</v>
      </c>
      <c r="E1864" s="145"/>
      <c r="F1864" s="146"/>
      <c r="G1864" s="467"/>
      <c r="H1864" s="145"/>
      <c r="I1864" s="146"/>
      <c r="J1864" s="7">
        <f t="shared" si="56"/>
      </c>
      <c r="K1864" s="12"/>
    </row>
    <row r="1865" spans="1:11" ht="15.75">
      <c r="A1865" s="10"/>
      <c r="B1865" s="217">
        <v>200</v>
      </c>
      <c r="C1865" s="787" t="s">
        <v>635</v>
      </c>
      <c r="D1865" s="804"/>
      <c r="E1865" s="218">
        <f>SUM(E1866:E1870)</f>
        <v>0</v>
      </c>
      <c r="F1865" s="219">
        <f>SUM(F1866:F1870)</f>
        <v>0</v>
      </c>
      <c r="G1865" s="220">
        <f>SUM(G1866:G1870)</f>
        <v>0</v>
      </c>
      <c r="H1865" s="218">
        <f>SUM(H1866:H1870)</f>
        <v>0</v>
      </c>
      <c r="I1865" s="219">
        <f>SUM(I1866:I1870)</f>
        <v>0</v>
      </c>
      <c r="J1865" s="7">
        <f t="shared" si="56"/>
      </c>
      <c r="K1865" s="12"/>
    </row>
    <row r="1866" spans="1:11" ht="15.75">
      <c r="A1866" s="10"/>
      <c r="B1866" s="227"/>
      <c r="C1866" s="223">
        <v>201</v>
      </c>
      <c r="D1866" s="224" t="s">
        <v>636</v>
      </c>
      <c r="E1866" s="128"/>
      <c r="F1866" s="129"/>
      <c r="G1866" s="461"/>
      <c r="H1866" s="128"/>
      <c r="I1866" s="129"/>
      <c r="J1866" s="7">
        <f t="shared" si="56"/>
      </c>
      <c r="K1866" s="12"/>
    </row>
    <row r="1867" spans="1:11" ht="15.75">
      <c r="A1867" s="10"/>
      <c r="B1867" s="228"/>
      <c r="C1867" s="229">
        <v>202</v>
      </c>
      <c r="D1867" s="230" t="s">
        <v>637</v>
      </c>
      <c r="E1867" s="134"/>
      <c r="F1867" s="135"/>
      <c r="G1867" s="466"/>
      <c r="H1867" s="134"/>
      <c r="I1867" s="135"/>
      <c r="J1867" s="7">
        <f t="shared" si="56"/>
      </c>
      <c r="K1867" s="12"/>
    </row>
    <row r="1868" spans="1:11" ht="31.5">
      <c r="A1868" s="10"/>
      <c r="B1868" s="231"/>
      <c r="C1868" s="229">
        <v>205</v>
      </c>
      <c r="D1868" s="230" t="s">
        <v>495</v>
      </c>
      <c r="E1868" s="134"/>
      <c r="F1868" s="135"/>
      <c r="G1868" s="466"/>
      <c r="H1868" s="134"/>
      <c r="I1868" s="135"/>
      <c r="J1868" s="7">
        <f t="shared" si="56"/>
      </c>
      <c r="K1868" s="12"/>
    </row>
    <row r="1869" spans="1:11" ht="15.75">
      <c r="A1869" s="10"/>
      <c r="B1869" s="231"/>
      <c r="C1869" s="229">
        <v>208</v>
      </c>
      <c r="D1869" s="232" t="s">
        <v>496</v>
      </c>
      <c r="E1869" s="134"/>
      <c r="F1869" s="135"/>
      <c r="G1869" s="466"/>
      <c r="H1869" s="134"/>
      <c r="I1869" s="135"/>
      <c r="J1869" s="7">
        <f t="shared" si="56"/>
      </c>
      <c r="K1869" s="12"/>
    </row>
    <row r="1870" spans="1:11" ht="15.75">
      <c r="A1870" s="10"/>
      <c r="B1870" s="227"/>
      <c r="C1870" s="225">
        <v>209</v>
      </c>
      <c r="D1870" s="233" t="s">
        <v>497</v>
      </c>
      <c r="E1870" s="145"/>
      <c r="F1870" s="146"/>
      <c r="G1870" s="467"/>
      <c r="H1870" s="145"/>
      <c r="I1870" s="146"/>
      <c r="J1870" s="7">
        <f t="shared" si="56"/>
      </c>
      <c r="K1870" s="12"/>
    </row>
    <row r="1871" spans="1:11" ht="15.75">
      <c r="A1871" s="10"/>
      <c r="B1871" s="217">
        <v>500</v>
      </c>
      <c r="C1871" s="788" t="s">
        <v>154</v>
      </c>
      <c r="D1871" s="805"/>
      <c r="E1871" s="218">
        <f>SUM(E1872:E1878)</f>
        <v>0</v>
      </c>
      <c r="F1871" s="219">
        <f>SUM(F1872:F1878)</f>
        <v>0</v>
      </c>
      <c r="G1871" s="220">
        <f>SUM(G1872:G1878)</f>
        <v>0</v>
      </c>
      <c r="H1871" s="218">
        <f>SUM(H1872:H1878)</f>
        <v>0</v>
      </c>
      <c r="I1871" s="219">
        <f>SUM(I1872:I1878)</f>
        <v>0</v>
      </c>
      <c r="J1871" s="7">
        <f t="shared" si="56"/>
      </c>
      <c r="K1871" s="12"/>
    </row>
    <row r="1872" spans="1:11" ht="31.5">
      <c r="A1872" s="10"/>
      <c r="B1872" s="227"/>
      <c r="C1872" s="234">
        <v>551</v>
      </c>
      <c r="D1872" s="235" t="s">
        <v>155</v>
      </c>
      <c r="E1872" s="128"/>
      <c r="F1872" s="129"/>
      <c r="G1872" s="461"/>
      <c r="H1872" s="128"/>
      <c r="I1872" s="129"/>
      <c r="J1872" s="7">
        <f t="shared" si="56"/>
      </c>
      <c r="K1872" s="12"/>
    </row>
    <row r="1873" spans="1:11" ht="15.75">
      <c r="A1873" s="10"/>
      <c r="B1873" s="227"/>
      <c r="C1873" s="236">
        <v>552</v>
      </c>
      <c r="D1873" s="237" t="s">
        <v>762</v>
      </c>
      <c r="E1873" s="134"/>
      <c r="F1873" s="135"/>
      <c r="G1873" s="466"/>
      <c r="H1873" s="134"/>
      <c r="I1873" s="135"/>
      <c r="J1873" s="7">
        <f t="shared" si="56"/>
      </c>
      <c r="K1873" s="12"/>
    </row>
    <row r="1874" spans="1:11" ht="15.75">
      <c r="A1874" s="10"/>
      <c r="B1874" s="238"/>
      <c r="C1874" s="236">
        <v>558</v>
      </c>
      <c r="D1874" s="239" t="s">
        <v>726</v>
      </c>
      <c r="E1874" s="350">
        <v>0</v>
      </c>
      <c r="F1874" s="351">
        <v>0</v>
      </c>
      <c r="G1874" s="136">
        <v>0</v>
      </c>
      <c r="H1874" s="350">
        <v>0</v>
      </c>
      <c r="I1874" s="351">
        <v>0</v>
      </c>
      <c r="J1874" s="7">
        <f t="shared" si="56"/>
      </c>
      <c r="K1874" s="12"/>
    </row>
    <row r="1875" spans="1:11" ht="15.75">
      <c r="A1875" s="10"/>
      <c r="B1875" s="238"/>
      <c r="C1875" s="236">
        <v>560</v>
      </c>
      <c r="D1875" s="239" t="s">
        <v>156</v>
      </c>
      <c r="E1875" s="134"/>
      <c r="F1875" s="135"/>
      <c r="G1875" s="466"/>
      <c r="H1875" s="134"/>
      <c r="I1875" s="135"/>
      <c r="J1875" s="7">
        <f t="shared" si="56"/>
      </c>
      <c r="K1875" s="12"/>
    </row>
    <row r="1876" spans="1:11" ht="15.75">
      <c r="A1876" s="10"/>
      <c r="B1876" s="238"/>
      <c r="C1876" s="236">
        <v>580</v>
      </c>
      <c r="D1876" s="237" t="s">
        <v>157</v>
      </c>
      <c r="E1876" s="134"/>
      <c r="F1876" s="135"/>
      <c r="G1876" s="466"/>
      <c r="H1876" s="134"/>
      <c r="I1876" s="135"/>
      <c r="J1876" s="7">
        <f t="shared" si="56"/>
      </c>
      <c r="K1876" s="12"/>
    </row>
    <row r="1877" spans="1:11" ht="30">
      <c r="A1877" s="10"/>
      <c r="B1877" s="227"/>
      <c r="C1877" s="236">
        <v>588</v>
      </c>
      <c r="D1877" s="237" t="s">
        <v>728</v>
      </c>
      <c r="E1877" s="350">
        <v>0</v>
      </c>
      <c r="F1877" s="351">
        <v>0</v>
      </c>
      <c r="G1877" s="136">
        <v>0</v>
      </c>
      <c r="H1877" s="350">
        <v>0</v>
      </c>
      <c r="I1877" s="351">
        <v>0</v>
      </c>
      <c r="J1877" s="7">
        <f t="shared" si="56"/>
      </c>
      <c r="K1877" s="12"/>
    </row>
    <row r="1878" spans="1:11" ht="31.5">
      <c r="A1878" s="10"/>
      <c r="B1878" s="227"/>
      <c r="C1878" s="240">
        <v>590</v>
      </c>
      <c r="D1878" s="241" t="s">
        <v>158</v>
      </c>
      <c r="E1878" s="145"/>
      <c r="F1878" s="146"/>
      <c r="G1878" s="467"/>
      <c r="H1878" s="145"/>
      <c r="I1878" s="146"/>
      <c r="J1878" s="7">
        <f t="shared" si="56"/>
      </c>
      <c r="K1878" s="12"/>
    </row>
    <row r="1879" spans="1:11" ht="15.75">
      <c r="A1879" s="21">
        <v>5</v>
      </c>
      <c r="B1879" s="217">
        <v>800</v>
      </c>
      <c r="C1879" s="786" t="s">
        <v>159</v>
      </c>
      <c r="D1879" s="806"/>
      <c r="E1879" s="468"/>
      <c r="F1879" s="469"/>
      <c r="G1879" s="470"/>
      <c r="H1879" s="468"/>
      <c r="I1879" s="469"/>
      <c r="J1879" s="7">
        <f t="shared" si="56"/>
      </c>
      <c r="K1879" s="12"/>
    </row>
    <row r="1880" spans="1:11" ht="15.75">
      <c r="A1880" s="22">
        <v>10</v>
      </c>
      <c r="B1880" s="217">
        <v>1000</v>
      </c>
      <c r="C1880" s="787" t="s">
        <v>160</v>
      </c>
      <c r="D1880" s="804"/>
      <c r="E1880" s="218">
        <f>SUM(E1881:E1897)</f>
        <v>22634</v>
      </c>
      <c r="F1880" s="219">
        <f>SUM(F1881:F1897)</f>
        <v>28000</v>
      </c>
      <c r="G1880" s="220">
        <f>SUM(G1881:G1897)</f>
        <v>28000</v>
      </c>
      <c r="H1880" s="218">
        <f>SUM(H1881:H1897)</f>
        <v>28000</v>
      </c>
      <c r="I1880" s="219">
        <f>SUM(I1881:I1897)</f>
        <v>28000</v>
      </c>
      <c r="J1880" s="7">
        <f t="shared" si="56"/>
        <v>1</v>
      </c>
      <c r="K1880" s="12"/>
    </row>
    <row r="1881" spans="1:11" ht="15.75">
      <c r="A1881" s="22">
        <v>15</v>
      </c>
      <c r="B1881" s="228"/>
      <c r="C1881" s="223">
        <v>1011</v>
      </c>
      <c r="D1881" s="242" t="s">
        <v>161</v>
      </c>
      <c r="E1881" s="128">
        <v>3526</v>
      </c>
      <c r="F1881" s="129">
        <v>4500</v>
      </c>
      <c r="G1881" s="129">
        <v>4500</v>
      </c>
      <c r="H1881" s="129">
        <v>4500</v>
      </c>
      <c r="I1881" s="129">
        <v>4500</v>
      </c>
      <c r="J1881" s="7">
        <f t="shared" si="56"/>
        <v>1</v>
      </c>
      <c r="K1881" s="12"/>
    </row>
    <row r="1882" spans="1:11" ht="15.75">
      <c r="A1882" s="21">
        <v>35</v>
      </c>
      <c r="B1882" s="228"/>
      <c r="C1882" s="229">
        <v>1012</v>
      </c>
      <c r="D1882" s="230" t="s">
        <v>162</v>
      </c>
      <c r="E1882" s="134"/>
      <c r="F1882" s="135"/>
      <c r="G1882" s="466"/>
      <c r="H1882" s="134"/>
      <c r="I1882" s="135"/>
      <c r="J1882" s="7">
        <f t="shared" si="56"/>
      </c>
      <c r="K1882" s="12"/>
    </row>
    <row r="1883" spans="1:11" ht="15.75">
      <c r="A1883" s="22">
        <v>40</v>
      </c>
      <c r="B1883" s="228"/>
      <c r="C1883" s="229">
        <v>1013</v>
      </c>
      <c r="D1883" s="230" t="s">
        <v>163</v>
      </c>
      <c r="E1883" s="134"/>
      <c r="F1883" s="135"/>
      <c r="G1883" s="466"/>
      <c r="H1883" s="134"/>
      <c r="I1883" s="135"/>
      <c r="J1883" s="7">
        <f t="shared" si="56"/>
      </c>
      <c r="K1883" s="12"/>
    </row>
    <row r="1884" spans="1:11" ht="15.75">
      <c r="A1884" s="22">
        <v>45</v>
      </c>
      <c r="B1884" s="228"/>
      <c r="C1884" s="229">
        <v>1014</v>
      </c>
      <c r="D1884" s="230" t="s">
        <v>164</v>
      </c>
      <c r="E1884" s="134"/>
      <c r="F1884" s="135"/>
      <c r="G1884" s="466"/>
      <c r="H1884" s="134"/>
      <c r="I1884" s="135"/>
      <c r="J1884" s="7">
        <f t="shared" si="56"/>
      </c>
      <c r="K1884" s="12"/>
    </row>
    <row r="1885" spans="1:11" ht="15.75">
      <c r="A1885" s="22">
        <v>50</v>
      </c>
      <c r="B1885" s="228"/>
      <c r="C1885" s="229">
        <v>1015</v>
      </c>
      <c r="D1885" s="230" t="s">
        <v>165</v>
      </c>
      <c r="E1885" s="134">
        <v>2635</v>
      </c>
      <c r="F1885" s="135">
        <v>3500</v>
      </c>
      <c r="G1885" s="135">
        <v>3500</v>
      </c>
      <c r="H1885" s="135">
        <v>3500</v>
      </c>
      <c r="I1885" s="135">
        <v>3500</v>
      </c>
      <c r="J1885" s="7">
        <f t="shared" si="56"/>
        <v>1</v>
      </c>
      <c r="K1885" s="12"/>
    </row>
    <row r="1886" spans="1:11" ht="15.75">
      <c r="A1886" s="22">
        <v>55</v>
      </c>
      <c r="B1886" s="228"/>
      <c r="C1886" s="243">
        <v>1016</v>
      </c>
      <c r="D1886" s="244" t="s">
        <v>166</v>
      </c>
      <c r="E1886" s="140"/>
      <c r="F1886" s="141"/>
      <c r="G1886" s="462"/>
      <c r="H1886" s="140"/>
      <c r="I1886" s="141"/>
      <c r="J1886" s="7">
        <f t="shared" si="56"/>
      </c>
      <c r="K1886" s="12"/>
    </row>
    <row r="1887" spans="1:11" ht="15.75">
      <c r="A1887" s="22">
        <v>60</v>
      </c>
      <c r="B1887" s="222"/>
      <c r="C1887" s="245">
        <v>1020</v>
      </c>
      <c r="D1887" s="246" t="s">
        <v>167</v>
      </c>
      <c r="E1887" s="329">
        <v>12841</v>
      </c>
      <c r="F1887" s="330">
        <v>15000</v>
      </c>
      <c r="G1887" s="330">
        <v>15000</v>
      </c>
      <c r="H1887" s="330">
        <v>15000</v>
      </c>
      <c r="I1887" s="330">
        <v>15000</v>
      </c>
      <c r="J1887" s="7">
        <f t="shared" si="56"/>
        <v>1</v>
      </c>
      <c r="K1887" s="12"/>
    </row>
    <row r="1888" spans="1:11" ht="15.75">
      <c r="A1888" s="21">
        <v>65</v>
      </c>
      <c r="B1888" s="228"/>
      <c r="C1888" s="247">
        <v>1030</v>
      </c>
      <c r="D1888" s="248" t="s">
        <v>168</v>
      </c>
      <c r="E1888" s="325"/>
      <c r="F1888" s="326"/>
      <c r="G1888" s="471"/>
      <c r="H1888" s="325"/>
      <c r="I1888" s="326"/>
      <c r="J1888" s="7">
        <f t="shared" si="56"/>
      </c>
      <c r="K1888" s="12"/>
    </row>
    <row r="1889" spans="1:11" ht="15.75">
      <c r="A1889" s="22">
        <v>70</v>
      </c>
      <c r="B1889" s="228"/>
      <c r="C1889" s="245">
        <v>1051</v>
      </c>
      <c r="D1889" s="250" t="s">
        <v>169</v>
      </c>
      <c r="E1889" s="329"/>
      <c r="F1889" s="330"/>
      <c r="G1889" s="474"/>
      <c r="H1889" s="329"/>
      <c r="I1889" s="330"/>
      <c r="J1889" s="7">
        <f t="shared" si="56"/>
      </c>
      <c r="K1889" s="12"/>
    </row>
    <row r="1890" spans="1:11" ht="15.75">
      <c r="A1890" s="22">
        <v>75</v>
      </c>
      <c r="B1890" s="228"/>
      <c r="C1890" s="229">
        <v>1052</v>
      </c>
      <c r="D1890" s="230" t="s">
        <v>170</v>
      </c>
      <c r="E1890" s="134"/>
      <c r="F1890" s="135"/>
      <c r="G1890" s="466"/>
      <c r="H1890" s="134"/>
      <c r="I1890" s="135"/>
      <c r="J1890" s="7">
        <f t="shared" si="56"/>
      </c>
      <c r="K1890" s="12"/>
    </row>
    <row r="1891" spans="1:11" ht="15.75">
      <c r="A1891" s="22">
        <v>80</v>
      </c>
      <c r="B1891" s="228"/>
      <c r="C1891" s="247">
        <v>1053</v>
      </c>
      <c r="D1891" s="248" t="s">
        <v>729</v>
      </c>
      <c r="E1891" s="325"/>
      <c r="F1891" s="326"/>
      <c r="G1891" s="471"/>
      <c r="H1891" s="325"/>
      <c r="I1891" s="326"/>
      <c r="J1891" s="7">
        <f t="shared" si="56"/>
      </c>
      <c r="K1891" s="12"/>
    </row>
    <row r="1892" spans="1:11" ht="15.75">
      <c r="A1892" s="22">
        <v>80</v>
      </c>
      <c r="B1892" s="228"/>
      <c r="C1892" s="245">
        <v>1062</v>
      </c>
      <c r="D1892" s="246" t="s">
        <v>171</v>
      </c>
      <c r="E1892" s="329"/>
      <c r="F1892" s="330"/>
      <c r="G1892" s="474"/>
      <c r="H1892" s="329"/>
      <c r="I1892" s="330"/>
      <c r="J1892" s="7">
        <f t="shared" si="56"/>
      </c>
      <c r="K1892" s="12"/>
    </row>
    <row r="1893" spans="1:11" ht="15.75">
      <c r="A1893" s="22">
        <v>85</v>
      </c>
      <c r="B1893" s="228"/>
      <c r="C1893" s="247">
        <v>1063</v>
      </c>
      <c r="D1893" s="251" t="s">
        <v>688</v>
      </c>
      <c r="E1893" s="325"/>
      <c r="F1893" s="326"/>
      <c r="G1893" s="471"/>
      <c r="H1893" s="325"/>
      <c r="I1893" s="326"/>
      <c r="J1893" s="7">
        <f t="shared" si="56"/>
      </c>
      <c r="K1893" s="12"/>
    </row>
    <row r="1894" spans="1:11" ht="15.75">
      <c r="A1894" s="22">
        <v>90</v>
      </c>
      <c r="B1894" s="228"/>
      <c r="C1894" s="252">
        <v>1069</v>
      </c>
      <c r="D1894" s="253" t="s">
        <v>172</v>
      </c>
      <c r="E1894" s="395"/>
      <c r="F1894" s="396"/>
      <c r="G1894" s="473"/>
      <c r="H1894" s="395"/>
      <c r="I1894" s="396"/>
      <c r="J1894" s="7">
        <f t="shared" si="56"/>
      </c>
      <c r="K1894" s="12"/>
    </row>
    <row r="1895" spans="1:11" ht="15.75">
      <c r="A1895" s="22">
        <v>90</v>
      </c>
      <c r="B1895" s="222"/>
      <c r="C1895" s="245">
        <v>1091</v>
      </c>
      <c r="D1895" s="250" t="s">
        <v>763</v>
      </c>
      <c r="E1895" s="329"/>
      <c r="F1895" s="330"/>
      <c r="G1895" s="474"/>
      <c r="H1895" s="329"/>
      <c r="I1895" s="330"/>
      <c r="J1895" s="7">
        <f t="shared" si="56"/>
      </c>
      <c r="K1895" s="12"/>
    </row>
    <row r="1896" spans="1:11" ht="15.75">
      <c r="A1896" s="21">
        <v>115</v>
      </c>
      <c r="B1896" s="228"/>
      <c r="C1896" s="229">
        <v>1092</v>
      </c>
      <c r="D1896" s="230" t="s">
        <v>264</v>
      </c>
      <c r="E1896" s="134"/>
      <c r="F1896" s="135"/>
      <c r="G1896" s="466"/>
      <c r="H1896" s="134"/>
      <c r="I1896" s="135"/>
      <c r="J1896" s="7">
        <f t="shared" si="56"/>
      </c>
      <c r="K1896" s="12"/>
    </row>
    <row r="1897" spans="1:11" ht="15.75">
      <c r="A1897" s="21">
        <v>125</v>
      </c>
      <c r="B1897" s="228"/>
      <c r="C1897" s="225">
        <v>1098</v>
      </c>
      <c r="D1897" s="254" t="s">
        <v>173</v>
      </c>
      <c r="E1897" s="145">
        <v>3632</v>
      </c>
      <c r="F1897" s="146">
        <v>5000</v>
      </c>
      <c r="G1897" s="146">
        <v>5000</v>
      </c>
      <c r="H1897" s="146">
        <v>5000</v>
      </c>
      <c r="I1897" s="146">
        <v>5000</v>
      </c>
      <c r="J1897" s="7">
        <f t="shared" si="56"/>
        <v>1</v>
      </c>
      <c r="K1897" s="12"/>
    </row>
    <row r="1898" spans="1:11" ht="15.75">
      <c r="A1898" s="22">
        <v>130</v>
      </c>
      <c r="B1898" s="217">
        <v>1900</v>
      </c>
      <c r="C1898" s="784" t="s">
        <v>231</v>
      </c>
      <c r="D1898" s="807"/>
      <c r="E1898" s="218">
        <f>SUM(E1899:E1901)</f>
        <v>0</v>
      </c>
      <c r="F1898" s="219">
        <f>SUM(F1899:F1901)</f>
        <v>0</v>
      </c>
      <c r="G1898" s="220">
        <f>SUM(G1899:G1901)</f>
        <v>0</v>
      </c>
      <c r="H1898" s="218">
        <f>SUM(H1899:H1901)</f>
        <v>0</v>
      </c>
      <c r="I1898" s="219">
        <f>SUM(I1899:I1901)</f>
        <v>0</v>
      </c>
      <c r="J1898" s="7">
        <f t="shared" si="56"/>
      </c>
      <c r="K1898" s="12"/>
    </row>
    <row r="1899" spans="1:11" ht="31.5">
      <c r="A1899" s="22">
        <v>135</v>
      </c>
      <c r="B1899" s="228"/>
      <c r="C1899" s="223">
        <v>1901</v>
      </c>
      <c r="D1899" s="255" t="s">
        <v>764</v>
      </c>
      <c r="E1899" s="128"/>
      <c r="F1899" s="129"/>
      <c r="G1899" s="461"/>
      <c r="H1899" s="128"/>
      <c r="I1899" s="129"/>
      <c r="J1899" s="7">
        <f t="shared" si="56"/>
      </c>
      <c r="K1899" s="12"/>
    </row>
    <row r="1900" spans="1:11" ht="31.5">
      <c r="A1900" s="22">
        <v>140</v>
      </c>
      <c r="B1900" s="256"/>
      <c r="C1900" s="229">
        <v>1981</v>
      </c>
      <c r="D1900" s="257" t="s">
        <v>765</v>
      </c>
      <c r="E1900" s="134"/>
      <c r="F1900" s="135"/>
      <c r="G1900" s="466"/>
      <c r="H1900" s="134"/>
      <c r="I1900" s="135"/>
      <c r="J1900" s="7">
        <f t="shared" si="56"/>
      </c>
      <c r="K1900" s="12"/>
    </row>
    <row r="1901" spans="1:11" ht="31.5">
      <c r="A1901" s="22">
        <v>145</v>
      </c>
      <c r="B1901" s="228"/>
      <c r="C1901" s="225">
        <v>1991</v>
      </c>
      <c r="D1901" s="258" t="s">
        <v>766</v>
      </c>
      <c r="E1901" s="145"/>
      <c r="F1901" s="146"/>
      <c r="G1901" s="467"/>
      <c r="H1901" s="145"/>
      <c r="I1901" s="146"/>
      <c r="J1901" s="7">
        <f t="shared" si="56"/>
      </c>
      <c r="K1901" s="12"/>
    </row>
    <row r="1902" spans="1:11" ht="15.75">
      <c r="A1902" s="22">
        <v>150</v>
      </c>
      <c r="B1902" s="217">
        <v>2100</v>
      </c>
      <c r="C1902" s="784" t="s">
        <v>612</v>
      </c>
      <c r="D1902" s="807"/>
      <c r="E1902" s="218">
        <f>SUM(E1903:E1907)</f>
        <v>0</v>
      </c>
      <c r="F1902" s="219">
        <f>SUM(F1903:F1907)</f>
        <v>0</v>
      </c>
      <c r="G1902" s="220">
        <f>SUM(G1903:G1907)</f>
        <v>0</v>
      </c>
      <c r="H1902" s="218">
        <f>SUM(H1903:H1907)</f>
        <v>0</v>
      </c>
      <c r="I1902" s="219">
        <f>SUM(I1903:I1907)</f>
        <v>0</v>
      </c>
      <c r="J1902" s="7">
        <f t="shared" si="56"/>
      </c>
      <c r="K1902" s="12"/>
    </row>
    <row r="1903" spans="1:11" ht="15.75">
      <c r="A1903" s="22">
        <v>155</v>
      </c>
      <c r="B1903" s="228"/>
      <c r="C1903" s="223">
        <v>2110</v>
      </c>
      <c r="D1903" s="259" t="s">
        <v>174</v>
      </c>
      <c r="E1903" s="128"/>
      <c r="F1903" s="129"/>
      <c r="G1903" s="461"/>
      <c r="H1903" s="128"/>
      <c r="I1903" s="129"/>
      <c r="J1903" s="7">
        <f t="shared" si="56"/>
      </c>
      <c r="K1903" s="12"/>
    </row>
    <row r="1904" spans="1:11" ht="15.75">
      <c r="A1904" s="22">
        <v>160</v>
      </c>
      <c r="B1904" s="256"/>
      <c r="C1904" s="229">
        <v>2120</v>
      </c>
      <c r="D1904" s="232" t="s">
        <v>175</v>
      </c>
      <c r="E1904" s="134"/>
      <c r="F1904" s="135"/>
      <c r="G1904" s="466"/>
      <c r="H1904" s="134"/>
      <c r="I1904" s="135"/>
      <c r="J1904" s="7">
        <f t="shared" si="56"/>
      </c>
      <c r="K1904" s="12"/>
    </row>
    <row r="1905" spans="1:11" ht="15.75">
      <c r="A1905" s="22">
        <v>165</v>
      </c>
      <c r="B1905" s="256"/>
      <c r="C1905" s="229">
        <v>2125</v>
      </c>
      <c r="D1905" s="232" t="s">
        <v>176</v>
      </c>
      <c r="E1905" s="350">
        <v>0</v>
      </c>
      <c r="F1905" s="351">
        <v>0</v>
      </c>
      <c r="G1905" s="136">
        <v>0</v>
      </c>
      <c r="H1905" s="350">
        <v>0</v>
      </c>
      <c r="I1905" s="351">
        <v>0</v>
      </c>
      <c r="J1905" s="7">
        <f t="shared" si="56"/>
      </c>
      <c r="K1905" s="12"/>
    </row>
    <row r="1906" spans="1:11" ht="15.75">
      <c r="A1906" s="22">
        <v>175</v>
      </c>
      <c r="B1906" s="227"/>
      <c r="C1906" s="229">
        <v>2140</v>
      </c>
      <c r="D1906" s="232" t="s">
        <v>177</v>
      </c>
      <c r="E1906" s="350">
        <v>0</v>
      </c>
      <c r="F1906" s="351">
        <v>0</v>
      </c>
      <c r="G1906" s="136">
        <v>0</v>
      </c>
      <c r="H1906" s="350">
        <v>0</v>
      </c>
      <c r="I1906" s="351">
        <v>0</v>
      </c>
      <c r="J1906" s="7">
        <f t="shared" si="56"/>
      </c>
      <c r="K1906" s="12"/>
    </row>
    <row r="1907" spans="1:11" ht="15.75">
      <c r="A1907" s="22">
        <v>180</v>
      </c>
      <c r="B1907" s="228"/>
      <c r="C1907" s="225">
        <v>2190</v>
      </c>
      <c r="D1907" s="260" t="s">
        <v>178</v>
      </c>
      <c r="E1907" s="145"/>
      <c r="F1907" s="146"/>
      <c r="G1907" s="467"/>
      <c r="H1907" s="145"/>
      <c r="I1907" s="146"/>
      <c r="J1907" s="7">
        <f t="shared" si="56"/>
      </c>
      <c r="K1907" s="12"/>
    </row>
    <row r="1908" spans="1:11" ht="15.75">
      <c r="A1908" s="22">
        <v>185</v>
      </c>
      <c r="B1908" s="217">
        <v>2200</v>
      </c>
      <c r="C1908" s="784" t="s">
        <v>179</v>
      </c>
      <c r="D1908" s="807"/>
      <c r="E1908" s="218">
        <f>SUM(E1909:E1910)</f>
        <v>0</v>
      </c>
      <c r="F1908" s="219">
        <f>SUM(F1909:F1910)</f>
        <v>0</v>
      </c>
      <c r="G1908" s="220">
        <f>SUM(G1909:G1910)</f>
        <v>0</v>
      </c>
      <c r="H1908" s="218">
        <f>SUM(H1909:H1910)</f>
        <v>0</v>
      </c>
      <c r="I1908" s="219">
        <f>SUM(I1909:I1910)</f>
        <v>0</v>
      </c>
      <c r="J1908" s="7">
        <f t="shared" si="56"/>
      </c>
      <c r="K1908" s="12"/>
    </row>
    <row r="1909" spans="1:11" ht="15.75">
      <c r="A1909" s="22">
        <v>190</v>
      </c>
      <c r="B1909" s="228"/>
      <c r="C1909" s="223">
        <v>2221</v>
      </c>
      <c r="D1909" s="224" t="s">
        <v>265</v>
      </c>
      <c r="E1909" s="128"/>
      <c r="F1909" s="129"/>
      <c r="G1909" s="461"/>
      <c r="H1909" s="128"/>
      <c r="I1909" s="129"/>
      <c r="J1909" s="7">
        <f t="shared" si="56"/>
      </c>
      <c r="K1909" s="12"/>
    </row>
    <row r="1910" spans="1:11" ht="15.75">
      <c r="A1910" s="22">
        <v>200</v>
      </c>
      <c r="B1910" s="228"/>
      <c r="C1910" s="225">
        <v>2224</v>
      </c>
      <c r="D1910" s="226" t="s">
        <v>180</v>
      </c>
      <c r="E1910" s="145"/>
      <c r="F1910" s="146"/>
      <c r="G1910" s="467"/>
      <c r="H1910" s="145"/>
      <c r="I1910" s="146"/>
      <c r="J1910" s="7">
        <f t="shared" si="56"/>
      </c>
      <c r="K1910" s="12"/>
    </row>
    <row r="1911" spans="1:11" ht="15.75">
      <c r="A1911" s="22">
        <v>200</v>
      </c>
      <c r="B1911" s="217">
        <v>2500</v>
      </c>
      <c r="C1911" s="784" t="s">
        <v>181</v>
      </c>
      <c r="D1911" s="807"/>
      <c r="E1911" s="468"/>
      <c r="F1911" s="469"/>
      <c r="G1911" s="470"/>
      <c r="H1911" s="468"/>
      <c r="I1911" s="469"/>
      <c r="J1911" s="7">
        <f t="shared" si="56"/>
      </c>
      <c r="K1911" s="12"/>
    </row>
    <row r="1912" spans="1:11" ht="15.75">
      <c r="A1912" s="22">
        <v>205</v>
      </c>
      <c r="B1912" s="217">
        <v>2600</v>
      </c>
      <c r="C1912" s="785" t="s">
        <v>182</v>
      </c>
      <c r="D1912" s="808"/>
      <c r="E1912" s="468"/>
      <c r="F1912" s="469"/>
      <c r="G1912" s="470"/>
      <c r="H1912" s="468"/>
      <c r="I1912" s="469"/>
      <c r="J1912" s="7">
        <f t="shared" si="56"/>
      </c>
      <c r="K1912" s="12"/>
    </row>
    <row r="1913" spans="1:11" ht="15.75">
      <c r="A1913" s="22">
        <v>210</v>
      </c>
      <c r="B1913" s="217">
        <v>2700</v>
      </c>
      <c r="C1913" s="785" t="s">
        <v>183</v>
      </c>
      <c r="D1913" s="808"/>
      <c r="E1913" s="468"/>
      <c r="F1913" s="469"/>
      <c r="G1913" s="470"/>
      <c r="H1913" s="468"/>
      <c r="I1913" s="469"/>
      <c r="J1913" s="7">
        <f t="shared" si="56"/>
      </c>
      <c r="K1913" s="12"/>
    </row>
    <row r="1914" spans="1:11" ht="36" customHeight="1">
      <c r="A1914" s="22">
        <v>215</v>
      </c>
      <c r="B1914" s="217">
        <v>2800</v>
      </c>
      <c r="C1914" s="785" t="s">
        <v>1266</v>
      </c>
      <c r="D1914" s="808"/>
      <c r="E1914" s="468"/>
      <c r="F1914" s="469"/>
      <c r="G1914" s="470"/>
      <c r="H1914" s="468"/>
      <c r="I1914" s="469"/>
      <c r="J1914" s="7">
        <f t="shared" si="56"/>
      </c>
      <c r="K1914" s="12"/>
    </row>
    <row r="1915" spans="1:11" ht="15.75">
      <c r="A1915" s="21">
        <v>220</v>
      </c>
      <c r="B1915" s="217">
        <v>2900</v>
      </c>
      <c r="C1915" s="784" t="s">
        <v>184</v>
      </c>
      <c r="D1915" s="807"/>
      <c r="E1915" s="218">
        <f>SUM(E1916:E1923)</f>
        <v>0</v>
      </c>
      <c r="F1915" s="218">
        <f>SUM(F1916:F1923)</f>
        <v>0</v>
      </c>
      <c r="G1915" s="218">
        <f>SUM(G1916:G1923)</f>
        <v>0</v>
      </c>
      <c r="H1915" s="218">
        <f>SUM(H1916:H1923)</f>
        <v>0</v>
      </c>
      <c r="I1915" s="218">
        <f>SUM(I1916:I1923)</f>
        <v>0</v>
      </c>
      <c r="J1915" s="7">
        <f t="shared" si="56"/>
      </c>
      <c r="K1915" s="12"/>
    </row>
    <row r="1916" spans="1:11" ht="15.75">
      <c r="A1916" s="22">
        <v>225</v>
      </c>
      <c r="B1916" s="261"/>
      <c r="C1916" s="223">
        <v>2910</v>
      </c>
      <c r="D1916" s="262" t="s">
        <v>1620</v>
      </c>
      <c r="E1916" s="128"/>
      <c r="F1916" s="129"/>
      <c r="G1916" s="461"/>
      <c r="H1916" s="128"/>
      <c r="I1916" s="129"/>
      <c r="J1916" s="7">
        <f t="shared" si="56"/>
      </c>
      <c r="K1916" s="12"/>
    </row>
    <row r="1917" spans="1:11" ht="15.75">
      <c r="A1917" s="22">
        <v>230</v>
      </c>
      <c r="B1917" s="261"/>
      <c r="C1917" s="223">
        <v>2920</v>
      </c>
      <c r="D1917" s="262" t="s">
        <v>185</v>
      </c>
      <c r="E1917" s="128"/>
      <c r="F1917" s="129"/>
      <c r="G1917" s="461"/>
      <c r="H1917" s="128"/>
      <c r="I1917" s="129"/>
      <c r="J1917" s="7">
        <f t="shared" si="56"/>
      </c>
      <c r="K1917" s="12"/>
    </row>
    <row r="1918" spans="1:11" ht="31.5">
      <c r="A1918" s="22">
        <v>245</v>
      </c>
      <c r="B1918" s="261"/>
      <c r="C1918" s="247">
        <v>2969</v>
      </c>
      <c r="D1918" s="263" t="s">
        <v>186</v>
      </c>
      <c r="E1918" s="325"/>
      <c r="F1918" s="326"/>
      <c r="G1918" s="471"/>
      <c r="H1918" s="325"/>
      <c r="I1918" s="326"/>
      <c r="J1918" s="7">
        <f t="shared" si="56"/>
      </c>
      <c r="K1918" s="12"/>
    </row>
    <row r="1919" spans="1:11" ht="31.5">
      <c r="A1919" s="21">
        <v>220</v>
      </c>
      <c r="B1919" s="261"/>
      <c r="C1919" s="264">
        <v>2970</v>
      </c>
      <c r="D1919" s="265" t="s">
        <v>187</v>
      </c>
      <c r="E1919" s="420"/>
      <c r="F1919" s="421"/>
      <c r="G1919" s="472"/>
      <c r="H1919" s="420"/>
      <c r="I1919" s="421"/>
      <c r="J1919" s="7">
        <f t="shared" si="56"/>
      </c>
      <c r="K1919" s="12"/>
    </row>
    <row r="1920" spans="1:11" ht="15.75">
      <c r="A1920" s="22">
        <v>225</v>
      </c>
      <c r="B1920" s="261"/>
      <c r="C1920" s="252">
        <v>2989</v>
      </c>
      <c r="D1920" s="266" t="s">
        <v>188</v>
      </c>
      <c r="E1920" s="395"/>
      <c r="F1920" s="396"/>
      <c r="G1920" s="473"/>
      <c r="H1920" s="395"/>
      <c r="I1920" s="396"/>
      <c r="J1920" s="7">
        <f t="shared" si="56"/>
      </c>
      <c r="K1920" s="12"/>
    </row>
    <row r="1921" spans="1:11" ht="31.5">
      <c r="A1921" s="22">
        <v>230</v>
      </c>
      <c r="B1921" s="228"/>
      <c r="C1921" s="245">
        <v>2990</v>
      </c>
      <c r="D1921" s="267" t="s">
        <v>1621</v>
      </c>
      <c r="E1921" s="329"/>
      <c r="F1921" s="330"/>
      <c r="G1921" s="474"/>
      <c r="H1921" s="329"/>
      <c r="I1921" s="330"/>
      <c r="J1921" s="7">
        <f t="shared" si="56"/>
      </c>
      <c r="K1921" s="12"/>
    </row>
    <row r="1922" spans="1:11" ht="15.75">
      <c r="A1922" s="22">
        <v>235</v>
      </c>
      <c r="B1922" s="228"/>
      <c r="C1922" s="245">
        <v>2991</v>
      </c>
      <c r="D1922" s="267" t="s">
        <v>189</v>
      </c>
      <c r="E1922" s="329"/>
      <c r="F1922" s="330"/>
      <c r="G1922" s="474"/>
      <c r="H1922" s="329"/>
      <c r="I1922" s="330"/>
      <c r="J1922" s="7">
        <f t="shared" si="56"/>
      </c>
      <c r="K1922" s="12"/>
    </row>
    <row r="1923" spans="1:11" ht="15.75">
      <c r="A1923" s="22">
        <v>240</v>
      </c>
      <c r="B1923" s="228"/>
      <c r="C1923" s="225">
        <v>2992</v>
      </c>
      <c r="D1923" s="268" t="s">
        <v>190</v>
      </c>
      <c r="E1923" s="145"/>
      <c r="F1923" s="146"/>
      <c r="G1923" s="467"/>
      <c r="H1923" s="145"/>
      <c r="I1923" s="146"/>
      <c r="J1923" s="7">
        <f t="shared" si="56"/>
      </c>
      <c r="K1923" s="12"/>
    </row>
    <row r="1924" spans="1:11" ht="15.75">
      <c r="A1924" s="22">
        <v>245</v>
      </c>
      <c r="B1924" s="217">
        <v>3300</v>
      </c>
      <c r="C1924" s="269" t="s">
        <v>1642</v>
      </c>
      <c r="D1924" s="731"/>
      <c r="E1924" s="218">
        <f>SUM(E1925:E1929)</f>
        <v>0</v>
      </c>
      <c r="F1924" s="219">
        <f>SUM(F1925:F1929)</f>
        <v>0</v>
      </c>
      <c r="G1924" s="220">
        <f>SUM(G1925:G1929)</f>
        <v>0</v>
      </c>
      <c r="H1924" s="218">
        <f>SUM(H1925:H1929)</f>
        <v>0</v>
      </c>
      <c r="I1924" s="219">
        <f>SUM(I1925:I1929)</f>
        <v>0</v>
      </c>
      <c r="J1924" s="7">
        <f t="shared" si="56"/>
      </c>
      <c r="K1924" s="12"/>
    </row>
    <row r="1925" spans="1:11" ht="15.75">
      <c r="A1925" s="21">
        <v>250</v>
      </c>
      <c r="B1925" s="227"/>
      <c r="C1925" s="223">
        <v>3301</v>
      </c>
      <c r="D1925" s="270" t="s">
        <v>191</v>
      </c>
      <c r="E1925" s="348">
        <v>0</v>
      </c>
      <c r="F1925" s="349">
        <v>0</v>
      </c>
      <c r="G1925" s="130">
        <v>0</v>
      </c>
      <c r="H1925" s="348">
        <v>0</v>
      </c>
      <c r="I1925" s="349">
        <v>0</v>
      </c>
      <c r="J1925" s="7">
        <f t="shared" si="56"/>
      </c>
      <c r="K1925" s="12"/>
    </row>
    <row r="1926" spans="1:11" ht="15.75">
      <c r="A1926" s="22">
        <v>255</v>
      </c>
      <c r="B1926" s="227"/>
      <c r="C1926" s="229">
        <v>3302</v>
      </c>
      <c r="D1926" s="271" t="s">
        <v>610</v>
      </c>
      <c r="E1926" s="350">
        <v>0</v>
      </c>
      <c r="F1926" s="351">
        <v>0</v>
      </c>
      <c r="G1926" s="136">
        <v>0</v>
      </c>
      <c r="H1926" s="350">
        <v>0</v>
      </c>
      <c r="I1926" s="351">
        <v>0</v>
      </c>
      <c r="J1926" s="7">
        <f aca="true" t="shared" si="57" ref="J1926:J1977">(IF(OR($E1926&lt;&gt;0,$F1926&lt;&gt;0,$G1926&lt;&gt;0,$H1926&lt;&gt;0,$I1926&lt;&gt;0),$J$2,""))</f>
      </c>
      <c r="K1926" s="12"/>
    </row>
    <row r="1927" spans="1:11" ht="15.75">
      <c r="A1927" s="22">
        <v>265</v>
      </c>
      <c r="B1927" s="227"/>
      <c r="C1927" s="229">
        <v>3304</v>
      </c>
      <c r="D1927" s="271" t="s">
        <v>192</v>
      </c>
      <c r="E1927" s="350">
        <v>0</v>
      </c>
      <c r="F1927" s="351">
        <v>0</v>
      </c>
      <c r="G1927" s="136">
        <v>0</v>
      </c>
      <c r="H1927" s="350">
        <v>0</v>
      </c>
      <c r="I1927" s="351">
        <v>0</v>
      </c>
      <c r="J1927" s="7">
        <f t="shared" si="57"/>
      </c>
      <c r="K1927" s="12"/>
    </row>
    <row r="1928" spans="1:11" ht="30">
      <c r="A1928" s="21">
        <v>270</v>
      </c>
      <c r="B1928" s="227"/>
      <c r="C1928" s="225">
        <v>3306</v>
      </c>
      <c r="D1928" s="272" t="s">
        <v>1263</v>
      </c>
      <c r="E1928" s="350">
        <v>0</v>
      </c>
      <c r="F1928" s="351">
        <v>0</v>
      </c>
      <c r="G1928" s="136">
        <v>0</v>
      </c>
      <c r="H1928" s="350">
        <v>0</v>
      </c>
      <c r="I1928" s="351">
        <v>0</v>
      </c>
      <c r="J1928" s="7">
        <f t="shared" si="57"/>
      </c>
      <c r="K1928" s="12"/>
    </row>
    <row r="1929" spans="1:11" ht="15.75">
      <c r="A1929" s="21">
        <v>290</v>
      </c>
      <c r="B1929" s="227"/>
      <c r="C1929" s="225">
        <v>3307</v>
      </c>
      <c r="D1929" s="272" t="s">
        <v>1649</v>
      </c>
      <c r="E1929" s="352">
        <v>0</v>
      </c>
      <c r="F1929" s="353">
        <v>0</v>
      </c>
      <c r="G1929" s="147">
        <v>0</v>
      </c>
      <c r="H1929" s="352">
        <v>0</v>
      </c>
      <c r="I1929" s="353">
        <v>0</v>
      </c>
      <c r="J1929" s="7">
        <f t="shared" si="57"/>
      </c>
      <c r="K1929" s="12"/>
    </row>
    <row r="1930" spans="1:11" ht="15.75">
      <c r="A1930" s="37">
        <v>320</v>
      </c>
      <c r="B1930" s="217">
        <v>3900</v>
      </c>
      <c r="C1930" s="784" t="s">
        <v>193</v>
      </c>
      <c r="D1930" s="807"/>
      <c r="E1930" s="505">
        <v>0</v>
      </c>
      <c r="F1930" s="506">
        <v>0</v>
      </c>
      <c r="G1930" s="507">
        <v>0</v>
      </c>
      <c r="H1930" s="505">
        <v>0</v>
      </c>
      <c r="I1930" s="506">
        <v>0</v>
      </c>
      <c r="J1930" s="7">
        <f t="shared" si="57"/>
      </c>
      <c r="K1930" s="12"/>
    </row>
    <row r="1931" spans="1:11" ht="15.75">
      <c r="A1931" s="21">
        <v>330</v>
      </c>
      <c r="B1931" s="217">
        <v>4000</v>
      </c>
      <c r="C1931" s="784" t="s">
        <v>194</v>
      </c>
      <c r="D1931" s="807"/>
      <c r="E1931" s="468"/>
      <c r="F1931" s="469"/>
      <c r="G1931" s="470"/>
      <c r="H1931" s="468"/>
      <c r="I1931" s="469"/>
      <c r="J1931" s="7">
        <f t="shared" si="57"/>
      </c>
      <c r="K1931" s="12"/>
    </row>
    <row r="1932" spans="1:11" ht="15.75">
      <c r="A1932" s="21">
        <v>350</v>
      </c>
      <c r="B1932" s="217">
        <v>4100</v>
      </c>
      <c r="C1932" s="784" t="s">
        <v>195</v>
      </c>
      <c r="D1932" s="807"/>
      <c r="E1932" s="468"/>
      <c r="F1932" s="469"/>
      <c r="G1932" s="470"/>
      <c r="H1932" s="468"/>
      <c r="I1932" s="469"/>
      <c r="J1932" s="7">
        <f t="shared" si="57"/>
      </c>
      <c r="K1932" s="12"/>
    </row>
    <row r="1933" spans="1:11" ht="15.75">
      <c r="A1933" s="22">
        <v>355</v>
      </c>
      <c r="B1933" s="217">
        <v>4200</v>
      </c>
      <c r="C1933" s="784" t="s">
        <v>196</v>
      </c>
      <c r="D1933" s="807"/>
      <c r="E1933" s="218">
        <f>SUM(E1934:E1939)</f>
        <v>0</v>
      </c>
      <c r="F1933" s="219">
        <f>SUM(F1934:F1939)</f>
        <v>0</v>
      </c>
      <c r="G1933" s="220">
        <f>SUM(G1934:G1939)</f>
        <v>0</v>
      </c>
      <c r="H1933" s="218">
        <f>SUM(H1934:H1939)</f>
        <v>0</v>
      </c>
      <c r="I1933" s="219">
        <f>SUM(I1934:I1939)</f>
        <v>0</v>
      </c>
      <c r="J1933" s="7">
        <f t="shared" si="57"/>
      </c>
      <c r="K1933" s="12"/>
    </row>
    <row r="1934" spans="1:11" ht="15.75">
      <c r="A1934" s="22">
        <v>355</v>
      </c>
      <c r="B1934" s="273"/>
      <c r="C1934" s="223">
        <v>4201</v>
      </c>
      <c r="D1934" s="224" t="s">
        <v>197</v>
      </c>
      <c r="E1934" s="128"/>
      <c r="F1934" s="129"/>
      <c r="G1934" s="461"/>
      <c r="H1934" s="128"/>
      <c r="I1934" s="129"/>
      <c r="J1934" s="7">
        <f t="shared" si="57"/>
      </c>
      <c r="K1934" s="12"/>
    </row>
    <row r="1935" spans="1:11" ht="15.75">
      <c r="A1935" s="22">
        <v>375</v>
      </c>
      <c r="B1935" s="273"/>
      <c r="C1935" s="229">
        <v>4202</v>
      </c>
      <c r="D1935" s="274" t="s">
        <v>198</v>
      </c>
      <c r="E1935" s="134"/>
      <c r="F1935" s="135"/>
      <c r="G1935" s="466"/>
      <c r="H1935" s="134"/>
      <c r="I1935" s="135"/>
      <c r="J1935" s="7">
        <f t="shared" si="57"/>
      </c>
      <c r="K1935" s="12"/>
    </row>
    <row r="1936" spans="1:11" ht="15.75">
      <c r="A1936" s="22">
        <v>380</v>
      </c>
      <c r="B1936" s="273"/>
      <c r="C1936" s="229">
        <v>4214</v>
      </c>
      <c r="D1936" s="274" t="s">
        <v>199</v>
      </c>
      <c r="E1936" s="134"/>
      <c r="F1936" s="135"/>
      <c r="G1936" s="466"/>
      <c r="H1936" s="134"/>
      <c r="I1936" s="135"/>
      <c r="J1936" s="7">
        <f t="shared" si="57"/>
      </c>
      <c r="K1936" s="12"/>
    </row>
    <row r="1937" spans="1:11" ht="15.75">
      <c r="A1937" s="22">
        <v>385</v>
      </c>
      <c r="B1937" s="273"/>
      <c r="C1937" s="229">
        <v>4217</v>
      </c>
      <c r="D1937" s="274" t="s">
        <v>200</v>
      </c>
      <c r="E1937" s="134"/>
      <c r="F1937" s="135"/>
      <c r="G1937" s="466"/>
      <c r="H1937" s="134"/>
      <c r="I1937" s="135"/>
      <c r="J1937" s="7">
        <f t="shared" si="57"/>
      </c>
      <c r="K1937" s="12"/>
    </row>
    <row r="1938" spans="1:11" ht="31.5">
      <c r="A1938" s="22">
        <v>390</v>
      </c>
      <c r="B1938" s="273"/>
      <c r="C1938" s="229">
        <v>4218</v>
      </c>
      <c r="D1938" s="230" t="s">
        <v>201</v>
      </c>
      <c r="E1938" s="134"/>
      <c r="F1938" s="135"/>
      <c r="G1938" s="466"/>
      <c r="H1938" s="134"/>
      <c r="I1938" s="135"/>
      <c r="J1938" s="7">
        <f t="shared" si="57"/>
      </c>
      <c r="K1938" s="12"/>
    </row>
    <row r="1939" spans="1:11" ht="15.75">
      <c r="A1939" s="22">
        <v>390</v>
      </c>
      <c r="B1939" s="273"/>
      <c r="C1939" s="225">
        <v>4219</v>
      </c>
      <c r="D1939" s="258" t="s">
        <v>202</v>
      </c>
      <c r="E1939" s="145"/>
      <c r="F1939" s="146"/>
      <c r="G1939" s="467"/>
      <c r="H1939" s="145"/>
      <c r="I1939" s="146"/>
      <c r="J1939" s="7">
        <f t="shared" si="57"/>
      </c>
      <c r="K1939" s="12"/>
    </row>
    <row r="1940" spans="1:11" ht="15.75">
      <c r="A1940" s="22">
        <v>395</v>
      </c>
      <c r="B1940" s="217">
        <v>4300</v>
      </c>
      <c r="C1940" s="784" t="s">
        <v>1267</v>
      </c>
      <c r="D1940" s="807"/>
      <c r="E1940" s="218">
        <f>SUM(E1941:E1943)</f>
        <v>0</v>
      </c>
      <c r="F1940" s="219">
        <f>SUM(F1941:F1943)</f>
        <v>0</v>
      </c>
      <c r="G1940" s="220">
        <f>SUM(G1941:G1943)</f>
        <v>0</v>
      </c>
      <c r="H1940" s="218">
        <f>SUM(H1941:H1943)</f>
        <v>0</v>
      </c>
      <c r="I1940" s="219">
        <f>SUM(I1941:I1943)</f>
        <v>0</v>
      </c>
      <c r="J1940" s="7">
        <f t="shared" si="57"/>
      </c>
      <c r="K1940" s="12"/>
    </row>
    <row r="1941" spans="1:11" ht="15.75">
      <c r="A1941" s="17">
        <v>397</v>
      </c>
      <c r="B1941" s="273"/>
      <c r="C1941" s="223">
        <v>4301</v>
      </c>
      <c r="D1941" s="242" t="s">
        <v>203</v>
      </c>
      <c r="E1941" s="128"/>
      <c r="F1941" s="129"/>
      <c r="G1941" s="461"/>
      <c r="H1941" s="128"/>
      <c r="I1941" s="129"/>
      <c r="J1941" s="7">
        <f t="shared" si="57"/>
      </c>
      <c r="K1941" s="12"/>
    </row>
    <row r="1942" spans="1:11" ht="15.75">
      <c r="A1942" s="13">
        <v>398</v>
      </c>
      <c r="B1942" s="273"/>
      <c r="C1942" s="229">
        <v>4302</v>
      </c>
      <c r="D1942" s="274" t="s">
        <v>204</v>
      </c>
      <c r="E1942" s="134"/>
      <c r="F1942" s="135"/>
      <c r="G1942" s="466"/>
      <c r="H1942" s="134"/>
      <c r="I1942" s="135"/>
      <c r="J1942" s="7">
        <f t="shared" si="57"/>
      </c>
      <c r="K1942" s="12"/>
    </row>
    <row r="1943" spans="1:11" ht="15.75">
      <c r="A1943" s="13">
        <v>399</v>
      </c>
      <c r="B1943" s="273"/>
      <c r="C1943" s="225">
        <v>4309</v>
      </c>
      <c r="D1943" s="233" t="s">
        <v>205</v>
      </c>
      <c r="E1943" s="145"/>
      <c r="F1943" s="146"/>
      <c r="G1943" s="467"/>
      <c r="H1943" s="145"/>
      <c r="I1943" s="146"/>
      <c r="J1943" s="7">
        <f t="shared" si="57"/>
      </c>
      <c r="K1943" s="12"/>
    </row>
    <row r="1944" spans="1:11" ht="15.75">
      <c r="A1944" s="13">
        <v>400</v>
      </c>
      <c r="B1944" s="217">
        <v>4400</v>
      </c>
      <c r="C1944" s="784" t="s">
        <v>1264</v>
      </c>
      <c r="D1944" s="807"/>
      <c r="E1944" s="468"/>
      <c r="F1944" s="469"/>
      <c r="G1944" s="470"/>
      <c r="H1944" s="468"/>
      <c r="I1944" s="469"/>
      <c r="J1944" s="7">
        <f t="shared" si="57"/>
      </c>
      <c r="K1944" s="12"/>
    </row>
    <row r="1945" spans="1:11" ht="15.75">
      <c r="A1945" s="13">
        <v>401</v>
      </c>
      <c r="B1945" s="217">
        <v>4500</v>
      </c>
      <c r="C1945" s="784" t="s">
        <v>1265</v>
      </c>
      <c r="D1945" s="807"/>
      <c r="E1945" s="468"/>
      <c r="F1945" s="469"/>
      <c r="G1945" s="470"/>
      <c r="H1945" s="468"/>
      <c r="I1945" s="469"/>
      <c r="J1945" s="7">
        <f t="shared" si="57"/>
      </c>
      <c r="K1945" s="12"/>
    </row>
    <row r="1946" spans="1:11" ht="15.75">
      <c r="A1946" s="38">
        <v>404</v>
      </c>
      <c r="B1946" s="217">
        <v>4600</v>
      </c>
      <c r="C1946" s="785" t="s">
        <v>206</v>
      </c>
      <c r="D1946" s="808"/>
      <c r="E1946" s="468"/>
      <c r="F1946" s="469"/>
      <c r="G1946" s="470"/>
      <c r="H1946" s="468"/>
      <c r="I1946" s="469"/>
      <c r="J1946" s="7">
        <f t="shared" si="57"/>
      </c>
      <c r="K1946" s="12"/>
    </row>
    <row r="1947" spans="1:11" ht="15.75">
      <c r="A1947" s="38">
        <v>404</v>
      </c>
      <c r="B1947" s="217">
        <v>4900</v>
      </c>
      <c r="C1947" s="784" t="s">
        <v>232</v>
      </c>
      <c r="D1947" s="807"/>
      <c r="E1947" s="218">
        <f>+E1948+E1949</f>
        <v>0</v>
      </c>
      <c r="F1947" s="219">
        <f>+F1948+F1949</f>
        <v>0</v>
      </c>
      <c r="G1947" s="220">
        <f>+G1948+G1949</f>
        <v>0</v>
      </c>
      <c r="H1947" s="218">
        <f>+H1948+H1949</f>
        <v>0</v>
      </c>
      <c r="I1947" s="219">
        <f>+I1948+I1949</f>
        <v>0</v>
      </c>
      <c r="J1947" s="7">
        <f t="shared" si="57"/>
      </c>
      <c r="K1947" s="12"/>
    </row>
    <row r="1948" spans="1:11" ht="15.75">
      <c r="A1948" s="21">
        <v>440</v>
      </c>
      <c r="B1948" s="273"/>
      <c r="C1948" s="223">
        <v>4901</v>
      </c>
      <c r="D1948" s="275" t="s">
        <v>233</v>
      </c>
      <c r="E1948" s="128"/>
      <c r="F1948" s="129"/>
      <c r="G1948" s="461"/>
      <c r="H1948" s="128"/>
      <c r="I1948" s="129"/>
      <c r="J1948" s="7">
        <f t="shared" si="57"/>
      </c>
      <c r="K1948" s="12"/>
    </row>
    <row r="1949" spans="1:11" ht="15.75">
      <c r="A1949" s="21">
        <v>450</v>
      </c>
      <c r="B1949" s="273"/>
      <c r="C1949" s="225">
        <v>4902</v>
      </c>
      <c r="D1949" s="233" t="s">
        <v>234</v>
      </c>
      <c r="E1949" s="145"/>
      <c r="F1949" s="146"/>
      <c r="G1949" s="467"/>
      <c r="H1949" s="145"/>
      <c r="I1949" s="146"/>
      <c r="J1949" s="7">
        <f t="shared" si="57"/>
      </c>
      <c r="K1949" s="12"/>
    </row>
    <row r="1950" spans="1:11" ht="15.75">
      <c r="A1950" s="21">
        <v>495</v>
      </c>
      <c r="B1950" s="276">
        <v>5100</v>
      </c>
      <c r="C1950" s="783" t="s">
        <v>207</v>
      </c>
      <c r="D1950" s="809"/>
      <c r="E1950" s="468"/>
      <c r="F1950" s="469"/>
      <c r="G1950" s="470"/>
      <c r="H1950" s="468"/>
      <c r="I1950" s="469"/>
      <c r="J1950" s="7">
        <f t="shared" si="57"/>
      </c>
      <c r="K1950" s="12"/>
    </row>
    <row r="1951" spans="1:11" ht="15.75">
      <c r="A1951" s="22">
        <v>500</v>
      </c>
      <c r="B1951" s="276">
        <v>5200</v>
      </c>
      <c r="C1951" s="783" t="s">
        <v>208</v>
      </c>
      <c r="D1951" s="809"/>
      <c r="E1951" s="218">
        <f>SUM(E1952:E1958)</f>
        <v>0</v>
      </c>
      <c r="F1951" s="219">
        <f>SUM(F1952:F1958)</f>
        <v>0</v>
      </c>
      <c r="G1951" s="220">
        <f>SUM(G1952:G1958)</f>
        <v>0</v>
      </c>
      <c r="H1951" s="218">
        <f>SUM(H1952:H1958)</f>
        <v>0</v>
      </c>
      <c r="I1951" s="219">
        <f>SUM(I1952:I1958)</f>
        <v>0</v>
      </c>
      <c r="J1951" s="7">
        <f t="shared" si="57"/>
      </c>
      <c r="K1951" s="12"/>
    </row>
    <row r="1952" spans="1:11" ht="15.75">
      <c r="A1952" s="22">
        <v>505</v>
      </c>
      <c r="B1952" s="277"/>
      <c r="C1952" s="278">
        <v>5201</v>
      </c>
      <c r="D1952" s="279" t="s">
        <v>209</v>
      </c>
      <c r="E1952" s="128"/>
      <c r="F1952" s="129"/>
      <c r="G1952" s="461"/>
      <c r="H1952" s="128"/>
      <c r="I1952" s="129"/>
      <c r="J1952" s="7">
        <f t="shared" si="57"/>
      </c>
      <c r="K1952" s="12"/>
    </row>
    <row r="1953" spans="1:11" ht="15.75">
      <c r="A1953" s="22">
        <v>510</v>
      </c>
      <c r="B1953" s="277"/>
      <c r="C1953" s="280">
        <v>5202</v>
      </c>
      <c r="D1953" s="281" t="s">
        <v>210</v>
      </c>
      <c r="E1953" s="134"/>
      <c r="F1953" s="135"/>
      <c r="G1953" s="466"/>
      <c r="H1953" s="134"/>
      <c r="I1953" s="135"/>
      <c r="J1953" s="7">
        <f t="shared" si="57"/>
      </c>
      <c r="K1953" s="12"/>
    </row>
    <row r="1954" spans="1:11" ht="15.75">
      <c r="A1954" s="22">
        <v>515</v>
      </c>
      <c r="B1954" s="277"/>
      <c r="C1954" s="280">
        <v>5203</v>
      </c>
      <c r="D1954" s="281" t="s">
        <v>518</v>
      </c>
      <c r="E1954" s="134"/>
      <c r="F1954" s="135"/>
      <c r="G1954" s="466"/>
      <c r="H1954" s="134"/>
      <c r="I1954" s="135"/>
      <c r="J1954" s="7">
        <f t="shared" si="57"/>
      </c>
      <c r="K1954" s="12"/>
    </row>
    <row r="1955" spans="1:11" ht="15.75">
      <c r="A1955" s="22">
        <v>520</v>
      </c>
      <c r="B1955" s="277"/>
      <c r="C1955" s="280">
        <v>5204</v>
      </c>
      <c r="D1955" s="281" t="s">
        <v>519</v>
      </c>
      <c r="E1955" s="134"/>
      <c r="F1955" s="135"/>
      <c r="G1955" s="466"/>
      <c r="H1955" s="134"/>
      <c r="I1955" s="135"/>
      <c r="J1955" s="7">
        <f t="shared" si="57"/>
      </c>
      <c r="K1955" s="12"/>
    </row>
    <row r="1956" spans="1:11" ht="15.75">
      <c r="A1956" s="22">
        <v>525</v>
      </c>
      <c r="B1956" s="277"/>
      <c r="C1956" s="280">
        <v>5205</v>
      </c>
      <c r="D1956" s="281" t="s">
        <v>520</v>
      </c>
      <c r="E1956" s="134"/>
      <c r="F1956" s="135"/>
      <c r="G1956" s="466"/>
      <c r="H1956" s="134"/>
      <c r="I1956" s="135"/>
      <c r="J1956" s="7">
        <f t="shared" si="57"/>
      </c>
      <c r="K1956" s="12"/>
    </row>
    <row r="1957" spans="1:11" ht="15.75">
      <c r="A1957" s="21">
        <v>635</v>
      </c>
      <c r="B1957" s="277"/>
      <c r="C1957" s="280">
        <v>5206</v>
      </c>
      <c r="D1957" s="281" t="s">
        <v>521</v>
      </c>
      <c r="E1957" s="134"/>
      <c r="F1957" s="135"/>
      <c r="G1957" s="466"/>
      <c r="H1957" s="134"/>
      <c r="I1957" s="135"/>
      <c r="J1957" s="7">
        <f t="shared" si="57"/>
      </c>
      <c r="K1957" s="12"/>
    </row>
    <row r="1958" spans="1:11" ht="15.75">
      <c r="A1958" s="22">
        <v>640</v>
      </c>
      <c r="B1958" s="277"/>
      <c r="C1958" s="282">
        <v>5219</v>
      </c>
      <c r="D1958" s="283" t="s">
        <v>522</v>
      </c>
      <c r="E1958" s="145"/>
      <c r="F1958" s="146"/>
      <c r="G1958" s="467"/>
      <c r="H1958" s="145"/>
      <c r="I1958" s="146"/>
      <c r="J1958" s="7">
        <f t="shared" si="57"/>
      </c>
      <c r="K1958" s="12"/>
    </row>
    <row r="1959" spans="1:11" ht="15.75">
      <c r="A1959" s="22">
        <v>645</v>
      </c>
      <c r="B1959" s="276">
        <v>5300</v>
      </c>
      <c r="C1959" s="783" t="s">
        <v>523</v>
      </c>
      <c r="D1959" s="809"/>
      <c r="E1959" s="218">
        <f>SUM(E1960:E1961)</f>
        <v>0</v>
      </c>
      <c r="F1959" s="219">
        <f>SUM(F1960:F1961)</f>
        <v>0</v>
      </c>
      <c r="G1959" s="220">
        <f>SUM(G1960:G1961)</f>
        <v>0</v>
      </c>
      <c r="H1959" s="218">
        <f>SUM(H1960:H1961)</f>
        <v>0</v>
      </c>
      <c r="I1959" s="219">
        <f>SUM(I1960:I1961)</f>
        <v>0</v>
      </c>
      <c r="J1959" s="7">
        <f t="shared" si="57"/>
      </c>
      <c r="K1959" s="12"/>
    </row>
    <row r="1960" spans="1:11" ht="15.75">
      <c r="A1960" s="22">
        <v>650</v>
      </c>
      <c r="B1960" s="277"/>
      <c r="C1960" s="278">
        <v>5301</v>
      </c>
      <c r="D1960" s="279" t="s">
        <v>266</v>
      </c>
      <c r="E1960" s="128"/>
      <c r="F1960" s="129"/>
      <c r="G1960" s="461"/>
      <c r="H1960" s="128"/>
      <c r="I1960" s="129"/>
      <c r="J1960" s="7">
        <f t="shared" si="57"/>
      </c>
      <c r="K1960" s="12"/>
    </row>
    <row r="1961" spans="1:11" ht="15.75">
      <c r="A1961" s="21">
        <v>655</v>
      </c>
      <c r="B1961" s="277"/>
      <c r="C1961" s="282">
        <v>5309</v>
      </c>
      <c r="D1961" s="283" t="s">
        <v>524</v>
      </c>
      <c r="E1961" s="145"/>
      <c r="F1961" s="146"/>
      <c r="G1961" s="467"/>
      <c r="H1961" s="145"/>
      <c r="I1961" s="146"/>
      <c r="J1961" s="7">
        <f t="shared" si="57"/>
      </c>
      <c r="K1961" s="12"/>
    </row>
    <row r="1962" spans="1:11" ht="15.75">
      <c r="A1962" s="21">
        <v>665</v>
      </c>
      <c r="B1962" s="276">
        <v>5400</v>
      </c>
      <c r="C1962" s="783" t="s">
        <v>581</v>
      </c>
      <c r="D1962" s="809"/>
      <c r="E1962" s="468"/>
      <c r="F1962" s="469"/>
      <c r="G1962" s="470"/>
      <c r="H1962" s="468"/>
      <c r="I1962" s="469"/>
      <c r="J1962" s="7">
        <f t="shared" si="57"/>
      </c>
      <c r="K1962" s="12"/>
    </row>
    <row r="1963" spans="1:11" ht="15.75">
      <c r="A1963" s="21">
        <v>675</v>
      </c>
      <c r="B1963" s="217">
        <v>5500</v>
      </c>
      <c r="C1963" s="784" t="s">
        <v>582</v>
      </c>
      <c r="D1963" s="807"/>
      <c r="E1963" s="218">
        <f>SUM(E1964:E1967)</f>
        <v>0</v>
      </c>
      <c r="F1963" s="219">
        <f>SUM(F1964:F1967)</f>
        <v>0</v>
      </c>
      <c r="G1963" s="220">
        <f>SUM(G1964:G1967)</f>
        <v>0</v>
      </c>
      <c r="H1963" s="218">
        <f>SUM(H1964:H1967)</f>
        <v>0</v>
      </c>
      <c r="I1963" s="219">
        <f>SUM(I1964:I1967)</f>
        <v>0</v>
      </c>
      <c r="J1963" s="7">
        <f t="shared" si="57"/>
      </c>
      <c r="K1963" s="12"/>
    </row>
    <row r="1964" spans="1:11" ht="15.75">
      <c r="A1964" s="21">
        <v>685</v>
      </c>
      <c r="B1964" s="273"/>
      <c r="C1964" s="223">
        <v>5501</v>
      </c>
      <c r="D1964" s="242" t="s">
        <v>583</v>
      </c>
      <c r="E1964" s="128"/>
      <c r="F1964" s="129"/>
      <c r="G1964" s="461"/>
      <c r="H1964" s="128"/>
      <c r="I1964" s="129"/>
      <c r="J1964" s="7">
        <f t="shared" si="57"/>
      </c>
      <c r="K1964" s="12"/>
    </row>
    <row r="1965" spans="1:11" ht="15.75">
      <c r="A1965" s="22">
        <v>690</v>
      </c>
      <c r="B1965" s="273"/>
      <c r="C1965" s="229">
        <v>5502</v>
      </c>
      <c r="D1965" s="230" t="s">
        <v>584</v>
      </c>
      <c r="E1965" s="134"/>
      <c r="F1965" s="135"/>
      <c r="G1965" s="466"/>
      <c r="H1965" s="134"/>
      <c r="I1965" s="135"/>
      <c r="J1965" s="7">
        <f t="shared" si="57"/>
      </c>
      <c r="K1965" s="12"/>
    </row>
    <row r="1966" spans="1:11" ht="15.75">
      <c r="A1966" s="22">
        <v>695</v>
      </c>
      <c r="B1966" s="273"/>
      <c r="C1966" s="229">
        <v>5503</v>
      </c>
      <c r="D1966" s="274" t="s">
        <v>585</v>
      </c>
      <c r="E1966" s="134"/>
      <c r="F1966" s="135"/>
      <c r="G1966" s="466"/>
      <c r="H1966" s="134"/>
      <c r="I1966" s="135"/>
      <c r="J1966" s="7">
        <f t="shared" si="57"/>
      </c>
      <c r="K1966" s="12"/>
    </row>
    <row r="1967" spans="1:11" ht="15.75">
      <c r="A1967" s="21">
        <v>700</v>
      </c>
      <c r="B1967" s="273"/>
      <c r="C1967" s="225">
        <v>5504</v>
      </c>
      <c r="D1967" s="254" t="s">
        <v>586</v>
      </c>
      <c r="E1967" s="145"/>
      <c r="F1967" s="146"/>
      <c r="G1967" s="467"/>
      <c r="H1967" s="145"/>
      <c r="I1967" s="146"/>
      <c r="J1967" s="7">
        <f t="shared" si="57"/>
      </c>
      <c r="K1967" s="12"/>
    </row>
    <row r="1968" spans="1:11" ht="15.75">
      <c r="A1968" s="21">
        <v>710</v>
      </c>
      <c r="B1968" s="276">
        <v>5700</v>
      </c>
      <c r="C1968" s="779" t="s">
        <v>767</v>
      </c>
      <c r="D1968" s="810"/>
      <c r="E1968" s="218">
        <f>SUM(E1969:E1971)</f>
        <v>0</v>
      </c>
      <c r="F1968" s="219">
        <f>SUM(F1969:F1971)</f>
        <v>0</v>
      </c>
      <c r="G1968" s="220">
        <f>SUM(G1969:G1971)</f>
        <v>0</v>
      </c>
      <c r="H1968" s="218">
        <f>SUM(H1969:H1971)</f>
        <v>0</v>
      </c>
      <c r="I1968" s="219">
        <f>SUM(I1969:I1971)</f>
        <v>0</v>
      </c>
      <c r="J1968" s="7">
        <f t="shared" si="57"/>
      </c>
      <c r="K1968" s="12"/>
    </row>
    <row r="1969" spans="1:11" ht="15.75">
      <c r="A1969" s="22">
        <v>715</v>
      </c>
      <c r="B1969" s="277"/>
      <c r="C1969" s="278">
        <v>5701</v>
      </c>
      <c r="D1969" s="279" t="s">
        <v>587</v>
      </c>
      <c r="E1969" s="128"/>
      <c r="F1969" s="129"/>
      <c r="G1969" s="461"/>
      <c r="H1969" s="128"/>
      <c r="I1969" s="129"/>
      <c r="J1969" s="7">
        <f t="shared" si="57"/>
      </c>
      <c r="K1969" s="12"/>
    </row>
    <row r="1970" spans="1:11" ht="15.75">
      <c r="A1970" s="22">
        <v>720</v>
      </c>
      <c r="B1970" s="277"/>
      <c r="C1970" s="284">
        <v>5702</v>
      </c>
      <c r="D1970" s="285" t="s">
        <v>588</v>
      </c>
      <c r="E1970" s="140"/>
      <c r="F1970" s="141"/>
      <c r="G1970" s="462"/>
      <c r="H1970" s="140"/>
      <c r="I1970" s="141"/>
      <c r="J1970" s="7">
        <f t="shared" si="57"/>
      </c>
      <c r="K1970" s="12"/>
    </row>
    <row r="1971" spans="1:11" ht="15.75">
      <c r="A1971" s="22">
        <v>725</v>
      </c>
      <c r="B1971" s="228"/>
      <c r="C1971" s="286">
        <v>4071</v>
      </c>
      <c r="D1971" s="287" t="s">
        <v>589</v>
      </c>
      <c r="E1971" s="463"/>
      <c r="F1971" s="464"/>
      <c r="G1971" s="465"/>
      <c r="H1971" s="463"/>
      <c r="I1971" s="464"/>
      <c r="J1971" s="7">
        <f t="shared" si="57"/>
      </c>
      <c r="K1971" s="12"/>
    </row>
    <row r="1972" spans="1:11" ht="15.75">
      <c r="A1972" s="22">
        <v>730</v>
      </c>
      <c r="B1972" s="385"/>
      <c r="C1972" s="780" t="s">
        <v>590</v>
      </c>
      <c r="D1972" s="811"/>
      <c r="E1972" s="484"/>
      <c r="F1972" s="484"/>
      <c r="G1972" s="484"/>
      <c r="H1972" s="484"/>
      <c r="I1972" s="484"/>
      <c r="J1972" s="7">
        <f t="shared" si="57"/>
      </c>
      <c r="K1972" s="12"/>
    </row>
    <row r="1973" spans="1:11" ht="15.75">
      <c r="A1973" s="22">
        <v>735</v>
      </c>
      <c r="B1973" s="288">
        <v>98</v>
      </c>
      <c r="C1973" s="780" t="s">
        <v>590</v>
      </c>
      <c r="D1973" s="811"/>
      <c r="E1973" s="475"/>
      <c r="F1973" s="476"/>
      <c r="G1973" s="477"/>
      <c r="H1973" s="477"/>
      <c r="I1973" s="477"/>
      <c r="J1973" s="7">
        <f t="shared" si="57"/>
      </c>
      <c r="K1973" s="12"/>
    </row>
    <row r="1974" spans="1:11" ht="15.75">
      <c r="A1974" s="22">
        <v>740</v>
      </c>
      <c r="B1974" s="479"/>
      <c r="C1974" s="480"/>
      <c r="D1974" s="481"/>
      <c r="E1974" s="216"/>
      <c r="F1974" s="216"/>
      <c r="G1974" s="216"/>
      <c r="H1974" s="216"/>
      <c r="I1974" s="216"/>
      <c r="J1974" s="7">
        <f t="shared" si="57"/>
      </c>
      <c r="K1974" s="12"/>
    </row>
    <row r="1975" spans="1:11" ht="15.75">
      <c r="A1975" s="22">
        <v>745</v>
      </c>
      <c r="B1975" s="482"/>
      <c r="C1975" s="102"/>
      <c r="D1975" s="483"/>
      <c r="E1975" s="181"/>
      <c r="F1975" s="181"/>
      <c r="G1975" s="181"/>
      <c r="H1975" s="181"/>
      <c r="I1975" s="181"/>
      <c r="J1975" s="7">
        <f t="shared" si="57"/>
      </c>
      <c r="K1975" s="12"/>
    </row>
    <row r="1976" spans="1:11" ht="15.75">
      <c r="A1976" s="21">
        <v>750</v>
      </c>
      <c r="B1976" s="482"/>
      <c r="C1976" s="102"/>
      <c r="D1976" s="483"/>
      <c r="E1976" s="181"/>
      <c r="F1976" s="181"/>
      <c r="G1976" s="181"/>
      <c r="H1976" s="181"/>
      <c r="I1976" s="181"/>
      <c r="J1976" s="7">
        <f t="shared" si="57"/>
      </c>
      <c r="K1976" s="12"/>
    </row>
    <row r="1977" spans="1:11" ht="16.5" thickBot="1">
      <c r="A1977" s="22">
        <v>755</v>
      </c>
      <c r="B1977" s="504"/>
      <c r="C1977" s="295" t="s">
        <v>629</v>
      </c>
      <c r="D1977" s="478">
        <f>+B1977</f>
        <v>0</v>
      </c>
      <c r="E1977" s="296">
        <f>SUM(E1862,E1865,E1871,E1879,E1880,E1898,E1902,E1908,E1911,E1912,E1913,E1914,E1915,E1924,E1930,E1931,E1932,E1933,E1940,E1944,E1945,E1946,E1947,E1950,E1951,E1959,E1962,E1963,E1968)+E1973</f>
        <v>22634</v>
      </c>
      <c r="F1977" s="297">
        <f>SUM(F1862,F1865,F1871,F1879,F1880,F1898,F1902,F1908,F1911,F1912,F1913,F1914,F1915,F1924,F1930,F1931,F1932,F1933,F1940,F1944,F1945,F1946,F1947,F1950,F1951,F1959,F1962,F1963,F1968)+F1973</f>
        <v>28000</v>
      </c>
      <c r="G1977" s="298">
        <f>SUM(G1862,G1865,G1871,G1879,G1880,G1898,G1902,G1908,G1911,G1912,G1913,G1914,G1915,G1924,G1930,G1931,G1932,G1933,G1940,G1944,G1945,G1946,G1947,G1950,G1951,G1959,G1962,G1963,G1968)+G1973</f>
        <v>28000</v>
      </c>
      <c r="H1977" s="296">
        <f>SUM(H1862,H1865,H1871,H1879,H1880,H1898,H1902,H1908,H1911,H1912,H1913,H1914,H1915,H1924,H1930,H1931,H1932,H1933,H1940,H1944,H1945,H1946,H1947,H1950,H1951,H1959,H1962,H1963,H1968)+H1973</f>
        <v>28000</v>
      </c>
      <c r="I1977" s="297">
        <f>SUM(I1862,I1865,I1871,I1879,I1880,I1898,I1902,I1908,I1911,I1912,I1913,I1914,I1915,I1924,I1930,I1931,I1932,I1933,I1940,I1944,I1945,I1946,I1947,I1950,I1951,I1959,I1962,I1963,I1968)+I1973</f>
        <v>28000</v>
      </c>
      <c r="J1977" s="7">
        <f t="shared" si="57"/>
        <v>1</v>
      </c>
      <c r="K1977" s="71" t="str">
        <f>LEFT(C1859,1)</f>
        <v>8</v>
      </c>
    </row>
    <row r="1978" spans="1:10" ht="16.5" thickTop="1">
      <c r="A1978" s="22">
        <v>760</v>
      </c>
      <c r="B1978" s="73" t="s">
        <v>1604</v>
      </c>
      <c r="C1978" s="1"/>
      <c r="J1978" s="7">
        <v>1</v>
      </c>
    </row>
    <row r="1979" spans="1:10" ht="15">
      <c r="A1979" s="21">
        <v>765</v>
      </c>
      <c r="B1979" s="459"/>
      <c r="C1979" s="459"/>
      <c r="D1979" s="460"/>
      <c r="E1979" s="459"/>
      <c r="F1979" s="459"/>
      <c r="G1979" s="459"/>
      <c r="H1979" s="459"/>
      <c r="I1979" s="459"/>
      <c r="J1979" s="7">
        <v>1</v>
      </c>
    </row>
    <row r="1980" spans="1:11" ht="15">
      <c r="A1980" s="21">
        <v>775</v>
      </c>
      <c r="B1980" s="63"/>
      <c r="C1980" s="63"/>
      <c r="D1980" s="63"/>
      <c r="E1980" s="63"/>
      <c r="F1980" s="63"/>
      <c r="G1980" s="63"/>
      <c r="H1980" s="63"/>
      <c r="I1980" s="63"/>
      <c r="J1980" s="7">
        <v>1</v>
      </c>
      <c r="K1980" s="63"/>
    </row>
    <row r="1981" spans="1:10" ht="15">
      <c r="A1981" s="22">
        <v>780</v>
      </c>
      <c r="B1981" s="6"/>
      <c r="C1981" s="6"/>
      <c r="D1981" s="367"/>
      <c r="E1981" s="36"/>
      <c r="F1981" s="36"/>
      <c r="G1981" s="36"/>
      <c r="H1981" s="36"/>
      <c r="I1981" s="36"/>
      <c r="J1981" s="7">
        <f>(IF(OR($E1981&lt;&gt;0,$F1981&lt;&gt;0,$G1981&lt;&gt;0,$H1981&lt;&gt;0,$I1981&lt;&gt;0),$J$2,""))</f>
      </c>
    </row>
    <row r="1982" spans="1:10" ht="15">
      <c r="A1982" s="22">
        <v>785</v>
      </c>
      <c r="B1982" s="6"/>
      <c r="C1982" s="457"/>
      <c r="D1982" s="458"/>
      <c r="E1982" s="36"/>
      <c r="F1982" s="36"/>
      <c r="G1982" s="36"/>
      <c r="H1982" s="36"/>
      <c r="I1982" s="36"/>
      <c r="J1982" s="7">
        <v>1</v>
      </c>
    </row>
    <row r="1983" spans="1:10" ht="15.75">
      <c r="A1983" s="22">
        <v>790</v>
      </c>
      <c r="B1983" s="798" t="str">
        <f>$B$7</f>
        <v>ПРОГНОЗА ЗА ПЕРИОДА 2023-2026 г. НА ПОСТЪПЛЕНИЯТА ОТ МЕСТНИ ПРИХОДИ  И НА РАЗХОДИТЕ ЗА МЕСТНИ ДЕЙНОСТИ</v>
      </c>
      <c r="C1983" s="799"/>
      <c r="D1983" s="799"/>
      <c r="E1983" s="198"/>
      <c r="F1983" s="194"/>
      <c r="G1983" s="194"/>
      <c r="H1983" s="194"/>
      <c r="I1983" s="194"/>
      <c r="J1983" s="7">
        <v>1</v>
      </c>
    </row>
    <row r="1984" spans="1:10" ht="15.75">
      <c r="A1984" s="22">
        <v>795</v>
      </c>
      <c r="B1984" s="189"/>
      <c r="C1984" s="293"/>
      <c r="D1984" s="300"/>
      <c r="E1984" s="306" t="s">
        <v>373</v>
      </c>
      <c r="F1984" s="306" t="s">
        <v>719</v>
      </c>
      <c r="G1984" s="454" t="s">
        <v>858</v>
      </c>
      <c r="H1984" s="455"/>
      <c r="I1984" s="456"/>
      <c r="J1984" s="7">
        <v>1</v>
      </c>
    </row>
    <row r="1985" spans="1:10" ht="18">
      <c r="A1985" s="21">
        <v>805</v>
      </c>
      <c r="B1985" s="763">
        <f>$B$9</f>
        <v>0</v>
      </c>
      <c r="C1985" s="764"/>
      <c r="D1985" s="765"/>
      <c r="E1985" s="106">
        <f>$E$9</f>
        <v>44927</v>
      </c>
      <c r="F1985" s="187">
        <f>$F$9</f>
        <v>46387</v>
      </c>
      <c r="G1985" s="194"/>
      <c r="H1985" s="194"/>
      <c r="I1985" s="194"/>
      <c r="J1985" s="7">
        <v>1</v>
      </c>
    </row>
    <row r="1986" spans="1:10" ht="15">
      <c r="A1986" s="22">
        <v>810</v>
      </c>
      <c r="B1986" s="188" t="str">
        <f>$B$10</f>
        <v>(наименование на разпоредителя с бюджет)</v>
      </c>
      <c r="C1986" s="189"/>
      <c r="D1986" s="190"/>
      <c r="E1986" s="194"/>
      <c r="F1986" s="194"/>
      <c r="G1986" s="194"/>
      <c r="H1986" s="194"/>
      <c r="I1986" s="194"/>
      <c r="J1986" s="7">
        <v>1</v>
      </c>
    </row>
    <row r="1987" spans="1:10" ht="15">
      <c r="A1987" s="22">
        <v>815</v>
      </c>
      <c r="B1987" s="188"/>
      <c r="C1987" s="189"/>
      <c r="D1987" s="190"/>
      <c r="E1987" s="194"/>
      <c r="F1987" s="194"/>
      <c r="G1987" s="194"/>
      <c r="H1987" s="194"/>
      <c r="I1987" s="194"/>
      <c r="J1987" s="7">
        <v>1</v>
      </c>
    </row>
    <row r="1988" spans="1:10" ht="18">
      <c r="A1988" s="27">
        <v>525</v>
      </c>
      <c r="B1988" s="800" t="str">
        <f>$B$12</f>
        <v>Николаево</v>
      </c>
      <c r="C1988" s="801"/>
      <c r="D1988" s="802"/>
      <c r="E1988" s="309" t="s">
        <v>744</v>
      </c>
      <c r="F1988" s="453" t="str">
        <f>$F$12</f>
        <v>7406</v>
      </c>
      <c r="G1988" s="194"/>
      <c r="H1988" s="194"/>
      <c r="I1988" s="194"/>
      <c r="J1988" s="7">
        <v>1</v>
      </c>
    </row>
    <row r="1989" spans="1:10" ht="15.75">
      <c r="A1989" s="21">
        <v>820</v>
      </c>
      <c r="B1989" s="191" t="str">
        <f>$B$13</f>
        <v>(наименование на първостепенния разпоредител с бюджет)</v>
      </c>
      <c r="C1989" s="189"/>
      <c r="D1989" s="190"/>
      <c r="E1989" s="198"/>
      <c r="F1989" s="194"/>
      <c r="G1989" s="194"/>
      <c r="H1989" s="194"/>
      <c r="I1989" s="194"/>
      <c r="J1989" s="7">
        <v>1</v>
      </c>
    </row>
    <row r="1990" spans="1:10" ht="15.75">
      <c r="A1990" s="22">
        <v>821</v>
      </c>
      <c r="B1990" s="193"/>
      <c r="C1990" s="194"/>
      <c r="D1990" s="112"/>
      <c r="E1990" s="181"/>
      <c r="F1990" s="181"/>
      <c r="G1990" s="181"/>
      <c r="H1990" s="181"/>
      <c r="I1990" s="181"/>
      <c r="J1990" s="7">
        <v>1</v>
      </c>
    </row>
    <row r="1991" spans="1:10" ht="15.75" thickBot="1">
      <c r="A1991" s="22">
        <v>822</v>
      </c>
      <c r="B1991" s="189"/>
      <c r="C1991" s="293"/>
      <c r="D1991" s="300"/>
      <c r="E1991" s="308"/>
      <c r="F1991" s="308"/>
      <c r="G1991" s="308"/>
      <c r="H1991" s="308"/>
      <c r="I1991" s="308"/>
      <c r="J1991" s="7">
        <v>1</v>
      </c>
    </row>
    <row r="1992" spans="1:10" ht="17.25" thickBot="1">
      <c r="A1992" s="22">
        <v>823</v>
      </c>
      <c r="B1992" s="203"/>
      <c r="C1992" s="204"/>
      <c r="D1992" s="205" t="s">
        <v>607</v>
      </c>
      <c r="E1992" s="618" t="str">
        <f>$E$19</f>
        <v>Годишен отчет</v>
      </c>
      <c r="F1992" s="619" t="str">
        <f>$F$19</f>
        <v>Разчет</v>
      </c>
      <c r="G1992" s="619" t="str">
        <f>$G$19</f>
        <v>Прогноза</v>
      </c>
      <c r="H1992" s="619" t="str">
        <f>$H$19</f>
        <v>Прогноза</v>
      </c>
      <c r="I1992" s="619" t="str">
        <f>$I$19</f>
        <v>Прогноза</v>
      </c>
      <c r="J1992" s="7">
        <v>1</v>
      </c>
    </row>
    <row r="1993" spans="1:10" ht="16.5" thickBot="1">
      <c r="A1993" s="22">
        <v>825</v>
      </c>
      <c r="B1993" s="206" t="s">
        <v>46</v>
      </c>
      <c r="C1993" s="207" t="s">
        <v>375</v>
      </c>
      <c r="D1993" s="208" t="s">
        <v>608</v>
      </c>
      <c r="E1993" s="624">
        <f>$E$20</f>
        <v>2022</v>
      </c>
      <c r="F1993" s="625">
        <f>$F$20</f>
        <v>2023</v>
      </c>
      <c r="G1993" s="625">
        <f>$G$20</f>
        <v>2024</v>
      </c>
      <c r="H1993" s="625">
        <f>$H$20</f>
        <v>2025</v>
      </c>
      <c r="I1993" s="625">
        <f>$I$20</f>
        <v>2026</v>
      </c>
      <c r="J1993" s="7">
        <v>1</v>
      </c>
    </row>
    <row r="1994" spans="1:10" ht="18.75">
      <c r="A1994" s="22"/>
      <c r="B1994" s="210"/>
      <c r="C1994" s="211"/>
      <c r="D1994" s="212" t="s">
        <v>631</v>
      </c>
      <c r="E1994" s="626"/>
      <c r="F1994" s="627"/>
      <c r="G1994" s="628"/>
      <c r="H1994" s="626"/>
      <c r="I1994" s="627"/>
      <c r="J1994" s="7">
        <v>1</v>
      </c>
    </row>
    <row r="1995" spans="1:10" ht="15.75">
      <c r="A1995" s="22"/>
      <c r="B1995" s="496"/>
      <c r="C1995" s="615" t="e">
        <f>VLOOKUP(D1995,OP_LIST2,2,FALSE)</f>
        <v>#N/A</v>
      </c>
      <c r="D1995" s="502"/>
      <c r="E1995" s="486"/>
      <c r="F1995" s="487"/>
      <c r="G1995" s="488"/>
      <c r="H1995" s="486"/>
      <c r="I1995" s="487"/>
      <c r="J1995" s="7">
        <v>1</v>
      </c>
    </row>
    <row r="1996" spans="1:10" ht="15.75">
      <c r="A1996" s="22"/>
      <c r="B1996" s="499"/>
      <c r="C1996" s="715">
        <f>VLOOKUP(D1997,GROUPS2,2,FALSE)</f>
        <v>901</v>
      </c>
      <c r="D1996" s="502" t="s">
        <v>1605</v>
      </c>
      <c r="E1996" s="489"/>
      <c r="F1996" s="490"/>
      <c r="G1996" s="491"/>
      <c r="H1996" s="489"/>
      <c r="I1996" s="490"/>
      <c r="J1996" s="7">
        <v>1</v>
      </c>
    </row>
    <row r="1997" spans="1:10" ht="15.75">
      <c r="A1997" s="22"/>
      <c r="B1997" s="495"/>
      <c r="C1997" s="716">
        <f>+C1996</f>
        <v>901</v>
      </c>
      <c r="D1997" s="497" t="s">
        <v>1603</v>
      </c>
      <c r="E1997" s="489"/>
      <c r="F1997" s="490"/>
      <c r="G1997" s="491"/>
      <c r="H1997" s="489"/>
      <c r="I1997" s="490"/>
      <c r="J1997" s="7">
        <v>1</v>
      </c>
    </row>
    <row r="1998" spans="1:10" ht="15">
      <c r="A1998" s="22"/>
      <c r="B1998" s="500"/>
      <c r="C1998" s="498"/>
      <c r="D1998" s="501" t="s">
        <v>609</v>
      </c>
      <c r="E1998" s="492"/>
      <c r="F1998" s="493"/>
      <c r="G1998" s="494"/>
      <c r="H1998" s="492"/>
      <c r="I1998" s="493"/>
      <c r="J1998" s="7">
        <v>1</v>
      </c>
    </row>
    <row r="1999" spans="1:11" ht="15.75">
      <c r="A1999" s="22"/>
      <c r="B1999" s="217">
        <v>100</v>
      </c>
      <c r="C1999" s="789" t="s">
        <v>632</v>
      </c>
      <c r="D1999" s="803"/>
      <c r="E1999" s="218">
        <f>SUM(E2000:E2001)</f>
        <v>0</v>
      </c>
      <c r="F1999" s="219">
        <f>SUM(F2000:F2001)</f>
        <v>0</v>
      </c>
      <c r="G1999" s="220">
        <f>SUM(G2000:G2001)</f>
        <v>0</v>
      </c>
      <c r="H1999" s="218">
        <f>SUM(H2000:H2001)</f>
        <v>0</v>
      </c>
      <c r="I1999" s="219">
        <f>SUM(I2000:I2001)</f>
        <v>0</v>
      </c>
      <c r="J1999" s="7">
        <f aca="true" t="shared" si="58" ref="J1999:J2062">(IF(OR($E1999&lt;&gt;0,$F1999&lt;&gt;0,$G1999&lt;&gt;0,$H1999&lt;&gt;0,$I1999&lt;&gt;0),$J$2,""))</f>
      </c>
      <c r="K1999" s="12"/>
    </row>
    <row r="2000" spans="1:11" ht="15.75">
      <c r="A2000" s="22"/>
      <c r="B2000" s="222"/>
      <c r="C2000" s="223">
        <v>101</v>
      </c>
      <c r="D2000" s="224" t="s">
        <v>633</v>
      </c>
      <c r="E2000" s="128"/>
      <c r="F2000" s="129"/>
      <c r="G2000" s="461"/>
      <c r="H2000" s="128"/>
      <c r="I2000" s="129"/>
      <c r="J2000" s="7">
        <f t="shared" si="58"/>
      </c>
      <c r="K2000" s="12"/>
    </row>
    <row r="2001" spans="1:11" ht="15.75">
      <c r="A2001" s="10"/>
      <c r="B2001" s="222"/>
      <c r="C2001" s="225">
        <v>102</v>
      </c>
      <c r="D2001" s="226" t="s">
        <v>634</v>
      </c>
      <c r="E2001" s="145"/>
      <c r="F2001" s="146"/>
      <c r="G2001" s="467"/>
      <c r="H2001" s="145"/>
      <c r="I2001" s="146"/>
      <c r="J2001" s="7">
        <f t="shared" si="58"/>
      </c>
      <c r="K2001" s="12"/>
    </row>
    <row r="2002" spans="1:11" ht="15.75">
      <c r="A2002" s="10"/>
      <c r="B2002" s="217">
        <v>200</v>
      </c>
      <c r="C2002" s="787" t="s">
        <v>635</v>
      </c>
      <c r="D2002" s="804"/>
      <c r="E2002" s="218">
        <f>SUM(E2003:E2007)</f>
        <v>0</v>
      </c>
      <c r="F2002" s="219">
        <f>SUM(F2003:F2007)</f>
        <v>0</v>
      </c>
      <c r="G2002" s="220">
        <f>SUM(G2003:G2007)</f>
        <v>0</v>
      </c>
      <c r="H2002" s="218">
        <f>SUM(H2003:H2007)</f>
        <v>0</v>
      </c>
      <c r="I2002" s="219">
        <f>SUM(I2003:I2007)</f>
        <v>0</v>
      </c>
      <c r="J2002" s="7">
        <f t="shared" si="58"/>
      </c>
      <c r="K2002" s="12"/>
    </row>
    <row r="2003" spans="1:11" ht="15.75">
      <c r="A2003" s="10"/>
      <c r="B2003" s="227"/>
      <c r="C2003" s="223">
        <v>201</v>
      </c>
      <c r="D2003" s="224" t="s">
        <v>636</v>
      </c>
      <c r="E2003" s="128"/>
      <c r="F2003" s="129"/>
      <c r="G2003" s="461"/>
      <c r="H2003" s="128"/>
      <c r="I2003" s="129"/>
      <c r="J2003" s="7">
        <f t="shared" si="58"/>
      </c>
      <c r="K2003" s="12"/>
    </row>
    <row r="2004" spans="1:11" ht="15.75">
      <c r="A2004" s="10"/>
      <c r="B2004" s="228"/>
      <c r="C2004" s="229">
        <v>202</v>
      </c>
      <c r="D2004" s="230" t="s">
        <v>637</v>
      </c>
      <c r="E2004" s="134"/>
      <c r="F2004" s="135"/>
      <c r="G2004" s="466"/>
      <c r="H2004" s="134"/>
      <c r="I2004" s="135"/>
      <c r="J2004" s="7">
        <f t="shared" si="58"/>
      </c>
      <c r="K2004" s="12"/>
    </row>
    <row r="2005" spans="1:11" ht="31.5">
      <c r="A2005" s="10"/>
      <c r="B2005" s="231"/>
      <c r="C2005" s="229">
        <v>205</v>
      </c>
      <c r="D2005" s="230" t="s">
        <v>495</v>
      </c>
      <c r="E2005" s="134"/>
      <c r="F2005" s="135"/>
      <c r="G2005" s="466"/>
      <c r="H2005" s="134"/>
      <c r="I2005" s="135"/>
      <c r="J2005" s="7">
        <f t="shared" si="58"/>
      </c>
      <c r="K2005" s="12"/>
    </row>
    <row r="2006" spans="1:11" ht="15.75">
      <c r="A2006" s="10"/>
      <c r="B2006" s="231"/>
      <c r="C2006" s="229">
        <v>208</v>
      </c>
      <c r="D2006" s="232" t="s">
        <v>496</v>
      </c>
      <c r="E2006" s="134"/>
      <c r="F2006" s="135"/>
      <c r="G2006" s="466"/>
      <c r="H2006" s="134"/>
      <c r="I2006" s="135"/>
      <c r="J2006" s="7">
        <f t="shared" si="58"/>
      </c>
      <c r="K2006" s="12"/>
    </row>
    <row r="2007" spans="1:11" ht="15.75">
      <c r="A2007" s="10"/>
      <c r="B2007" s="227"/>
      <c r="C2007" s="225">
        <v>209</v>
      </c>
      <c r="D2007" s="233" t="s">
        <v>497</v>
      </c>
      <c r="E2007" s="145"/>
      <c r="F2007" s="146"/>
      <c r="G2007" s="467"/>
      <c r="H2007" s="145"/>
      <c r="I2007" s="146"/>
      <c r="J2007" s="7">
        <f t="shared" si="58"/>
      </c>
      <c r="K2007" s="12"/>
    </row>
    <row r="2008" spans="1:11" ht="15.75">
      <c r="A2008" s="10"/>
      <c r="B2008" s="217">
        <v>500</v>
      </c>
      <c r="C2008" s="788" t="s">
        <v>154</v>
      </c>
      <c r="D2008" s="805"/>
      <c r="E2008" s="218">
        <f>SUM(E2009:E2015)</f>
        <v>0</v>
      </c>
      <c r="F2008" s="219">
        <f>SUM(F2009:F2015)</f>
        <v>0</v>
      </c>
      <c r="G2008" s="220">
        <f>SUM(G2009:G2015)</f>
        <v>0</v>
      </c>
      <c r="H2008" s="218">
        <f>SUM(H2009:H2015)</f>
        <v>0</v>
      </c>
      <c r="I2008" s="219">
        <f>SUM(I2009:I2015)</f>
        <v>0</v>
      </c>
      <c r="J2008" s="7">
        <f t="shared" si="58"/>
      </c>
      <c r="K2008" s="12"/>
    </row>
    <row r="2009" spans="1:11" ht="31.5">
      <c r="A2009" s="10"/>
      <c r="B2009" s="227"/>
      <c r="C2009" s="234">
        <v>551</v>
      </c>
      <c r="D2009" s="235" t="s">
        <v>155</v>
      </c>
      <c r="E2009" s="128"/>
      <c r="F2009" s="129"/>
      <c r="G2009" s="461"/>
      <c r="H2009" s="128"/>
      <c r="I2009" s="129"/>
      <c r="J2009" s="7">
        <f t="shared" si="58"/>
      </c>
      <c r="K2009" s="12"/>
    </row>
    <row r="2010" spans="1:11" ht="15.75">
      <c r="A2010" s="10"/>
      <c r="B2010" s="227"/>
      <c r="C2010" s="236">
        <v>552</v>
      </c>
      <c r="D2010" s="237" t="s">
        <v>762</v>
      </c>
      <c r="E2010" s="134"/>
      <c r="F2010" s="135"/>
      <c r="G2010" s="466"/>
      <c r="H2010" s="134"/>
      <c r="I2010" s="135"/>
      <c r="J2010" s="7">
        <f t="shared" si="58"/>
      </c>
      <c r="K2010" s="12"/>
    </row>
    <row r="2011" spans="1:11" ht="15.75">
      <c r="A2011" s="10"/>
      <c r="B2011" s="238"/>
      <c r="C2011" s="236">
        <v>558</v>
      </c>
      <c r="D2011" s="239" t="s">
        <v>726</v>
      </c>
      <c r="E2011" s="350">
        <v>0</v>
      </c>
      <c r="F2011" s="351">
        <v>0</v>
      </c>
      <c r="G2011" s="136">
        <v>0</v>
      </c>
      <c r="H2011" s="350">
        <v>0</v>
      </c>
      <c r="I2011" s="351">
        <v>0</v>
      </c>
      <c r="J2011" s="7">
        <f t="shared" si="58"/>
      </c>
      <c r="K2011" s="12"/>
    </row>
    <row r="2012" spans="1:11" ht="15.75">
      <c r="A2012" s="10"/>
      <c r="B2012" s="238"/>
      <c r="C2012" s="236">
        <v>560</v>
      </c>
      <c r="D2012" s="239" t="s">
        <v>156</v>
      </c>
      <c r="E2012" s="134"/>
      <c r="F2012" s="135"/>
      <c r="G2012" s="466"/>
      <c r="H2012" s="134"/>
      <c r="I2012" s="135"/>
      <c r="J2012" s="7">
        <f t="shared" si="58"/>
      </c>
      <c r="K2012" s="12"/>
    </row>
    <row r="2013" spans="1:11" ht="15.75">
      <c r="A2013" s="10"/>
      <c r="B2013" s="238"/>
      <c r="C2013" s="236">
        <v>580</v>
      </c>
      <c r="D2013" s="237" t="s">
        <v>157</v>
      </c>
      <c r="E2013" s="134"/>
      <c r="F2013" s="135"/>
      <c r="G2013" s="466"/>
      <c r="H2013" s="134"/>
      <c r="I2013" s="135"/>
      <c r="J2013" s="7">
        <f t="shared" si="58"/>
      </c>
      <c r="K2013" s="12"/>
    </row>
    <row r="2014" spans="1:11" ht="30">
      <c r="A2014" s="10"/>
      <c r="B2014" s="227"/>
      <c r="C2014" s="236">
        <v>588</v>
      </c>
      <c r="D2014" s="237" t="s">
        <v>728</v>
      </c>
      <c r="E2014" s="350">
        <v>0</v>
      </c>
      <c r="F2014" s="351">
        <v>0</v>
      </c>
      <c r="G2014" s="136">
        <v>0</v>
      </c>
      <c r="H2014" s="350">
        <v>0</v>
      </c>
      <c r="I2014" s="351">
        <v>0</v>
      </c>
      <c r="J2014" s="7">
        <f t="shared" si="58"/>
      </c>
      <c r="K2014" s="12"/>
    </row>
    <row r="2015" spans="1:11" ht="31.5">
      <c r="A2015" s="10"/>
      <c r="B2015" s="227"/>
      <c r="C2015" s="240">
        <v>590</v>
      </c>
      <c r="D2015" s="241" t="s">
        <v>158</v>
      </c>
      <c r="E2015" s="145"/>
      <c r="F2015" s="146"/>
      <c r="G2015" s="467"/>
      <c r="H2015" s="145"/>
      <c r="I2015" s="146"/>
      <c r="J2015" s="7">
        <f t="shared" si="58"/>
      </c>
      <c r="K2015" s="12"/>
    </row>
    <row r="2016" spans="1:11" ht="15.75">
      <c r="A2016" s="21">
        <v>5</v>
      </c>
      <c r="B2016" s="217">
        <v>800</v>
      </c>
      <c r="C2016" s="786" t="s">
        <v>159</v>
      </c>
      <c r="D2016" s="806"/>
      <c r="E2016" s="468"/>
      <c r="F2016" s="469"/>
      <c r="G2016" s="470"/>
      <c r="H2016" s="468"/>
      <c r="I2016" s="469"/>
      <c r="J2016" s="7">
        <f t="shared" si="58"/>
      </c>
      <c r="K2016" s="12"/>
    </row>
    <row r="2017" spans="1:11" ht="15.75">
      <c r="A2017" s="22">
        <v>10</v>
      </c>
      <c r="B2017" s="217">
        <v>1000</v>
      </c>
      <c r="C2017" s="787" t="s">
        <v>160</v>
      </c>
      <c r="D2017" s="804"/>
      <c r="E2017" s="218">
        <f>SUM(E2018:E2034)</f>
        <v>0</v>
      </c>
      <c r="F2017" s="219">
        <f>SUM(F2018:F2034)</f>
        <v>0</v>
      </c>
      <c r="G2017" s="220">
        <f>SUM(G2018:G2034)</f>
        <v>0</v>
      </c>
      <c r="H2017" s="218">
        <f>SUM(H2018:H2034)</f>
        <v>0</v>
      </c>
      <c r="I2017" s="219">
        <f>SUM(I2018:I2034)</f>
        <v>0</v>
      </c>
      <c r="J2017" s="7">
        <f t="shared" si="58"/>
      </c>
      <c r="K2017" s="12"/>
    </row>
    <row r="2018" spans="1:11" ht="15.75">
      <c r="A2018" s="22">
        <v>15</v>
      </c>
      <c r="B2018" s="228"/>
      <c r="C2018" s="223">
        <v>1011</v>
      </c>
      <c r="D2018" s="242" t="s">
        <v>161</v>
      </c>
      <c r="E2018" s="128"/>
      <c r="F2018" s="129"/>
      <c r="G2018" s="461"/>
      <c r="H2018" s="128"/>
      <c r="I2018" s="129"/>
      <c r="J2018" s="7">
        <f t="shared" si="58"/>
      </c>
      <c r="K2018" s="12"/>
    </row>
    <row r="2019" spans="1:11" ht="15.75">
      <c r="A2019" s="21">
        <v>35</v>
      </c>
      <c r="B2019" s="228"/>
      <c r="C2019" s="229">
        <v>1012</v>
      </c>
      <c r="D2019" s="230" t="s">
        <v>162</v>
      </c>
      <c r="E2019" s="134"/>
      <c r="F2019" s="135"/>
      <c r="G2019" s="466"/>
      <c r="H2019" s="134"/>
      <c r="I2019" s="135"/>
      <c r="J2019" s="7">
        <f t="shared" si="58"/>
      </c>
      <c r="K2019" s="12"/>
    </row>
    <row r="2020" spans="1:11" ht="15.75">
      <c r="A2020" s="22">
        <v>40</v>
      </c>
      <c r="B2020" s="228"/>
      <c r="C2020" s="229">
        <v>1013</v>
      </c>
      <c r="D2020" s="230" t="s">
        <v>163</v>
      </c>
      <c r="E2020" s="134"/>
      <c r="F2020" s="135"/>
      <c r="G2020" s="466"/>
      <c r="H2020" s="134"/>
      <c r="I2020" s="135"/>
      <c r="J2020" s="7">
        <f t="shared" si="58"/>
      </c>
      <c r="K2020" s="12"/>
    </row>
    <row r="2021" spans="1:11" ht="15.75">
      <c r="A2021" s="22">
        <v>45</v>
      </c>
      <c r="B2021" s="228"/>
      <c r="C2021" s="229">
        <v>1014</v>
      </c>
      <c r="D2021" s="230" t="s">
        <v>164</v>
      </c>
      <c r="E2021" s="134"/>
      <c r="F2021" s="135"/>
      <c r="G2021" s="466"/>
      <c r="H2021" s="134"/>
      <c r="I2021" s="135"/>
      <c r="J2021" s="7">
        <f t="shared" si="58"/>
      </c>
      <c r="K2021" s="12"/>
    </row>
    <row r="2022" spans="1:11" ht="15.75">
      <c r="A2022" s="22">
        <v>50</v>
      </c>
      <c r="B2022" s="228"/>
      <c r="C2022" s="229">
        <v>1015</v>
      </c>
      <c r="D2022" s="230" t="s">
        <v>165</v>
      </c>
      <c r="E2022" s="134"/>
      <c r="F2022" s="135"/>
      <c r="G2022" s="466"/>
      <c r="H2022" s="134"/>
      <c r="I2022" s="135"/>
      <c r="J2022" s="7">
        <f t="shared" si="58"/>
      </c>
      <c r="K2022" s="12"/>
    </row>
    <row r="2023" spans="1:11" ht="15.75">
      <c r="A2023" s="22">
        <v>55</v>
      </c>
      <c r="B2023" s="228"/>
      <c r="C2023" s="243">
        <v>1016</v>
      </c>
      <c r="D2023" s="244" t="s">
        <v>166</v>
      </c>
      <c r="E2023" s="140"/>
      <c r="F2023" s="141"/>
      <c r="G2023" s="462"/>
      <c r="H2023" s="140"/>
      <c r="I2023" s="141"/>
      <c r="J2023" s="7">
        <f t="shared" si="58"/>
      </c>
      <c r="K2023" s="12"/>
    </row>
    <row r="2024" spans="1:11" ht="15.75">
      <c r="A2024" s="22">
        <v>60</v>
      </c>
      <c r="B2024" s="222"/>
      <c r="C2024" s="245">
        <v>1020</v>
      </c>
      <c r="D2024" s="246" t="s">
        <v>167</v>
      </c>
      <c r="E2024" s="329"/>
      <c r="F2024" s="330"/>
      <c r="G2024" s="474"/>
      <c r="H2024" s="329"/>
      <c r="I2024" s="330"/>
      <c r="J2024" s="7">
        <f t="shared" si="58"/>
      </c>
      <c r="K2024" s="12"/>
    </row>
    <row r="2025" spans="1:11" ht="15.75">
      <c r="A2025" s="21">
        <v>65</v>
      </c>
      <c r="B2025" s="228"/>
      <c r="C2025" s="247">
        <v>1030</v>
      </c>
      <c r="D2025" s="248" t="s">
        <v>168</v>
      </c>
      <c r="E2025" s="325"/>
      <c r="F2025" s="326"/>
      <c r="G2025" s="471"/>
      <c r="H2025" s="325"/>
      <c r="I2025" s="326"/>
      <c r="J2025" s="7">
        <f t="shared" si="58"/>
      </c>
      <c r="K2025" s="12"/>
    </row>
    <row r="2026" spans="1:11" ht="15.75">
      <c r="A2026" s="22">
        <v>70</v>
      </c>
      <c r="B2026" s="228"/>
      <c r="C2026" s="245">
        <v>1051</v>
      </c>
      <c r="D2026" s="250" t="s">
        <v>169</v>
      </c>
      <c r="E2026" s="329"/>
      <c r="F2026" s="330"/>
      <c r="G2026" s="474"/>
      <c r="H2026" s="329"/>
      <c r="I2026" s="330"/>
      <c r="J2026" s="7">
        <f t="shared" si="58"/>
      </c>
      <c r="K2026" s="12"/>
    </row>
    <row r="2027" spans="1:11" ht="15.75">
      <c r="A2027" s="22">
        <v>75</v>
      </c>
      <c r="B2027" s="228"/>
      <c r="C2027" s="229">
        <v>1052</v>
      </c>
      <c r="D2027" s="230" t="s">
        <v>170</v>
      </c>
      <c r="E2027" s="134"/>
      <c r="F2027" s="135"/>
      <c r="G2027" s="466"/>
      <c r="H2027" s="134"/>
      <c r="I2027" s="135"/>
      <c r="J2027" s="7">
        <f t="shared" si="58"/>
      </c>
      <c r="K2027" s="12"/>
    </row>
    <row r="2028" spans="1:11" ht="15.75">
      <c r="A2028" s="22">
        <v>80</v>
      </c>
      <c r="B2028" s="228"/>
      <c r="C2028" s="247">
        <v>1053</v>
      </c>
      <c r="D2028" s="248" t="s">
        <v>729</v>
      </c>
      <c r="E2028" s="325"/>
      <c r="F2028" s="326"/>
      <c r="G2028" s="471"/>
      <c r="H2028" s="325"/>
      <c r="I2028" s="326"/>
      <c r="J2028" s="7">
        <f t="shared" si="58"/>
      </c>
      <c r="K2028" s="12"/>
    </row>
    <row r="2029" spans="1:11" ht="15.75">
      <c r="A2029" s="22">
        <v>80</v>
      </c>
      <c r="B2029" s="228"/>
      <c r="C2029" s="245">
        <v>1062</v>
      </c>
      <c r="D2029" s="246" t="s">
        <v>171</v>
      </c>
      <c r="E2029" s="329"/>
      <c r="F2029" s="330"/>
      <c r="G2029" s="474"/>
      <c r="H2029" s="329"/>
      <c r="I2029" s="330"/>
      <c r="J2029" s="7">
        <f t="shared" si="58"/>
      </c>
      <c r="K2029" s="12"/>
    </row>
    <row r="2030" spans="1:11" ht="15.75">
      <c r="A2030" s="22">
        <v>85</v>
      </c>
      <c r="B2030" s="228"/>
      <c r="C2030" s="247">
        <v>1063</v>
      </c>
      <c r="D2030" s="251" t="s">
        <v>688</v>
      </c>
      <c r="E2030" s="325"/>
      <c r="F2030" s="326"/>
      <c r="G2030" s="471"/>
      <c r="H2030" s="325"/>
      <c r="I2030" s="326"/>
      <c r="J2030" s="7">
        <f t="shared" si="58"/>
      </c>
      <c r="K2030" s="12"/>
    </row>
    <row r="2031" spans="1:11" ht="15.75">
      <c r="A2031" s="22">
        <v>90</v>
      </c>
      <c r="B2031" s="228"/>
      <c r="C2031" s="252">
        <v>1069</v>
      </c>
      <c r="D2031" s="253" t="s">
        <v>172</v>
      </c>
      <c r="E2031" s="395"/>
      <c r="F2031" s="396"/>
      <c r="G2031" s="473"/>
      <c r="H2031" s="395"/>
      <c r="I2031" s="396"/>
      <c r="J2031" s="7">
        <f t="shared" si="58"/>
      </c>
      <c r="K2031" s="12"/>
    </row>
    <row r="2032" spans="1:11" ht="15.75">
      <c r="A2032" s="22">
        <v>90</v>
      </c>
      <c r="B2032" s="222"/>
      <c r="C2032" s="245">
        <v>1091</v>
      </c>
      <c r="D2032" s="250" t="s">
        <v>763</v>
      </c>
      <c r="E2032" s="329"/>
      <c r="F2032" s="330"/>
      <c r="G2032" s="474"/>
      <c r="H2032" s="329"/>
      <c r="I2032" s="330"/>
      <c r="J2032" s="7">
        <f t="shared" si="58"/>
      </c>
      <c r="K2032" s="12"/>
    </row>
    <row r="2033" spans="1:11" ht="15.75">
      <c r="A2033" s="21">
        <v>115</v>
      </c>
      <c r="B2033" s="228"/>
      <c r="C2033" s="229">
        <v>1092</v>
      </c>
      <c r="D2033" s="230" t="s">
        <v>264</v>
      </c>
      <c r="E2033" s="134"/>
      <c r="F2033" s="135"/>
      <c r="G2033" s="466"/>
      <c r="H2033" s="134"/>
      <c r="I2033" s="135"/>
      <c r="J2033" s="7">
        <f t="shared" si="58"/>
      </c>
      <c r="K2033" s="12"/>
    </row>
    <row r="2034" spans="1:11" ht="15.75">
      <c r="A2034" s="21">
        <v>125</v>
      </c>
      <c r="B2034" s="228"/>
      <c r="C2034" s="225">
        <v>1098</v>
      </c>
      <c r="D2034" s="254" t="s">
        <v>173</v>
      </c>
      <c r="E2034" s="145"/>
      <c r="F2034" s="146"/>
      <c r="G2034" s="467"/>
      <c r="H2034" s="145"/>
      <c r="I2034" s="146"/>
      <c r="J2034" s="7">
        <f t="shared" si="58"/>
      </c>
      <c r="K2034" s="12"/>
    </row>
    <row r="2035" spans="1:11" ht="15.75">
      <c r="A2035" s="22">
        <v>130</v>
      </c>
      <c r="B2035" s="217">
        <v>1900</v>
      </c>
      <c r="C2035" s="784" t="s">
        <v>231</v>
      </c>
      <c r="D2035" s="807"/>
      <c r="E2035" s="218">
        <f>SUM(E2036:E2038)</f>
        <v>0</v>
      </c>
      <c r="F2035" s="219">
        <f>SUM(F2036:F2038)</f>
        <v>0</v>
      </c>
      <c r="G2035" s="220">
        <f>SUM(G2036:G2038)</f>
        <v>0</v>
      </c>
      <c r="H2035" s="218">
        <f>SUM(H2036:H2038)</f>
        <v>0</v>
      </c>
      <c r="I2035" s="219">
        <f>SUM(I2036:I2038)</f>
        <v>0</v>
      </c>
      <c r="J2035" s="7">
        <f t="shared" si="58"/>
      </c>
      <c r="K2035" s="12"/>
    </row>
    <row r="2036" spans="1:11" ht="31.5">
      <c r="A2036" s="22">
        <v>135</v>
      </c>
      <c r="B2036" s="228"/>
      <c r="C2036" s="223">
        <v>1901</v>
      </c>
      <c r="D2036" s="255" t="s">
        <v>764</v>
      </c>
      <c r="E2036" s="128"/>
      <c r="F2036" s="129"/>
      <c r="G2036" s="461"/>
      <c r="H2036" s="128"/>
      <c r="I2036" s="129"/>
      <c r="J2036" s="7">
        <f t="shared" si="58"/>
      </c>
      <c r="K2036" s="12"/>
    </row>
    <row r="2037" spans="1:11" ht="31.5">
      <c r="A2037" s="22">
        <v>140</v>
      </c>
      <c r="B2037" s="256"/>
      <c r="C2037" s="229">
        <v>1981</v>
      </c>
      <c r="D2037" s="257" t="s">
        <v>765</v>
      </c>
      <c r="E2037" s="134"/>
      <c r="F2037" s="135"/>
      <c r="G2037" s="466"/>
      <c r="H2037" s="134"/>
      <c r="I2037" s="135"/>
      <c r="J2037" s="7">
        <f t="shared" si="58"/>
      </c>
      <c r="K2037" s="12"/>
    </row>
    <row r="2038" spans="1:11" ht="31.5">
      <c r="A2038" s="22">
        <v>145</v>
      </c>
      <c r="B2038" s="228"/>
      <c r="C2038" s="225">
        <v>1991</v>
      </c>
      <c r="D2038" s="258" t="s">
        <v>766</v>
      </c>
      <c r="E2038" s="145"/>
      <c r="F2038" s="146"/>
      <c r="G2038" s="467"/>
      <c r="H2038" s="145"/>
      <c r="I2038" s="146"/>
      <c r="J2038" s="7">
        <f t="shared" si="58"/>
      </c>
      <c r="K2038" s="12"/>
    </row>
    <row r="2039" spans="1:11" ht="15.75">
      <c r="A2039" s="22">
        <v>150</v>
      </c>
      <c r="B2039" s="217">
        <v>2100</v>
      </c>
      <c r="C2039" s="784" t="s">
        <v>612</v>
      </c>
      <c r="D2039" s="807"/>
      <c r="E2039" s="218">
        <f>SUM(E2040:E2044)</f>
        <v>0</v>
      </c>
      <c r="F2039" s="219">
        <f>SUM(F2040:F2044)</f>
        <v>0</v>
      </c>
      <c r="G2039" s="220">
        <f>SUM(G2040:G2044)</f>
        <v>0</v>
      </c>
      <c r="H2039" s="218">
        <f>SUM(H2040:H2044)</f>
        <v>0</v>
      </c>
      <c r="I2039" s="219">
        <f>SUM(I2040:I2044)</f>
        <v>0</v>
      </c>
      <c r="J2039" s="7">
        <f t="shared" si="58"/>
      </c>
      <c r="K2039" s="12"/>
    </row>
    <row r="2040" spans="1:11" ht="15.75">
      <c r="A2040" s="22">
        <v>155</v>
      </c>
      <c r="B2040" s="228"/>
      <c r="C2040" s="223">
        <v>2110</v>
      </c>
      <c r="D2040" s="259" t="s">
        <v>174</v>
      </c>
      <c r="E2040" s="128"/>
      <c r="F2040" s="129"/>
      <c r="G2040" s="461"/>
      <c r="H2040" s="128"/>
      <c r="I2040" s="129"/>
      <c r="J2040" s="7">
        <f t="shared" si="58"/>
      </c>
      <c r="K2040" s="12"/>
    </row>
    <row r="2041" spans="1:11" ht="15.75">
      <c r="A2041" s="22">
        <v>160</v>
      </c>
      <c r="B2041" s="256"/>
      <c r="C2041" s="229">
        <v>2120</v>
      </c>
      <c r="D2041" s="232" t="s">
        <v>175</v>
      </c>
      <c r="E2041" s="134"/>
      <c r="F2041" s="135"/>
      <c r="G2041" s="466"/>
      <c r="H2041" s="134"/>
      <c r="I2041" s="135"/>
      <c r="J2041" s="7">
        <f t="shared" si="58"/>
      </c>
      <c r="K2041" s="12"/>
    </row>
    <row r="2042" spans="1:11" ht="15.75">
      <c r="A2042" s="22">
        <v>165</v>
      </c>
      <c r="B2042" s="256"/>
      <c r="C2042" s="229">
        <v>2125</v>
      </c>
      <c r="D2042" s="232" t="s">
        <v>176</v>
      </c>
      <c r="E2042" s="350">
        <v>0</v>
      </c>
      <c r="F2042" s="351">
        <v>0</v>
      </c>
      <c r="G2042" s="136">
        <v>0</v>
      </c>
      <c r="H2042" s="350">
        <v>0</v>
      </c>
      <c r="I2042" s="351">
        <v>0</v>
      </c>
      <c r="J2042" s="7">
        <f t="shared" si="58"/>
      </c>
      <c r="K2042" s="12"/>
    </row>
    <row r="2043" spans="1:11" ht="15.75">
      <c r="A2043" s="22">
        <v>175</v>
      </c>
      <c r="B2043" s="227"/>
      <c r="C2043" s="229">
        <v>2140</v>
      </c>
      <c r="D2043" s="232" t="s">
        <v>177</v>
      </c>
      <c r="E2043" s="350">
        <v>0</v>
      </c>
      <c r="F2043" s="351">
        <v>0</v>
      </c>
      <c r="G2043" s="136">
        <v>0</v>
      </c>
      <c r="H2043" s="350">
        <v>0</v>
      </c>
      <c r="I2043" s="351">
        <v>0</v>
      </c>
      <c r="J2043" s="7">
        <f t="shared" si="58"/>
      </c>
      <c r="K2043" s="12"/>
    </row>
    <row r="2044" spans="1:11" ht="15.75">
      <c r="A2044" s="22">
        <v>180</v>
      </c>
      <c r="B2044" s="228"/>
      <c r="C2044" s="225">
        <v>2190</v>
      </c>
      <c r="D2044" s="260" t="s">
        <v>178</v>
      </c>
      <c r="E2044" s="145"/>
      <c r="F2044" s="146"/>
      <c r="G2044" s="467"/>
      <c r="H2044" s="145"/>
      <c r="I2044" s="146"/>
      <c r="J2044" s="7">
        <f t="shared" si="58"/>
      </c>
      <c r="K2044" s="12"/>
    </row>
    <row r="2045" spans="1:11" ht="15.75">
      <c r="A2045" s="22">
        <v>185</v>
      </c>
      <c r="B2045" s="217">
        <v>2200</v>
      </c>
      <c r="C2045" s="784" t="s">
        <v>179</v>
      </c>
      <c r="D2045" s="807"/>
      <c r="E2045" s="218">
        <f>SUM(E2046:E2047)</f>
        <v>1077</v>
      </c>
      <c r="F2045" s="219">
        <f>SUM(F2046:F2047)</f>
        <v>3000</v>
      </c>
      <c r="G2045" s="220">
        <f>SUM(G2046:G2047)</f>
        <v>3000</v>
      </c>
      <c r="H2045" s="218">
        <f>SUM(H2046:H2047)</f>
        <v>3000</v>
      </c>
      <c r="I2045" s="219">
        <f>SUM(I2046:I2047)</f>
        <v>3000</v>
      </c>
      <c r="J2045" s="7">
        <f t="shared" si="58"/>
        <v>1</v>
      </c>
      <c r="K2045" s="12"/>
    </row>
    <row r="2046" spans="1:11" ht="15.75">
      <c r="A2046" s="22">
        <v>190</v>
      </c>
      <c r="B2046" s="228"/>
      <c r="C2046" s="223">
        <v>2221</v>
      </c>
      <c r="D2046" s="224" t="s">
        <v>265</v>
      </c>
      <c r="E2046" s="128"/>
      <c r="F2046" s="129"/>
      <c r="G2046" s="461"/>
      <c r="H2046" s="128"/>
      <c r="I2046" s="129"/>
      <c r="J2046" s="7">
        <f t="shared" si="58"/>
      </c>
      <c r="K2046" s="12"/>
    </row>
    <row r="2047" spans="1:11" ht="15.75">
      <c r="A2047" s="22">
        <v>200</v>
      </c>
      <c r="B2047" s="228"/>
      <c r="C2047" s="225">
        <v>2224</v>
      </c>
      <c r="D2047" s="226" t="s">
        <v>180</v>
      </c>
      <c r="E2047" s="145">
        <v>1077</v>
      </c>
      <c r="F2047" s="146">
        <v>3000</v>
      </c>
      <c r="G2047" s="146">
        <v>3000</v>
      </c>
      <c r="H2047" s="146">
        <v>3000</v>
      </c>
      <c r="I2047" s="146">
        <v>3000</v>
      </c>
      <c r="J2047" s="7">
        <f t="shared" si="58"/>
        <v>1</v>
      </c>
      <c r="K2047" s="12"/>
    </row>
    <row r="2048" spans="1:11" ht="15.75">
      <c r="A2048" s="22">
        <v>200</v>
      </c>
      <c r="B2048" s="217">
        <v>2500</v>
      </c>
      <c r="C2048" s="784" t="s">
        <v>181</v>
      </c>
      <c r="D2048" s="807"/>
      <c r="E2048" s="468"/>
      <c r="F2048" s="469"/>
      <c r="G2048" s="470"/>
      <c r="H2048" s="468"/>
      <c r="I2048" s="469"/>
      <c r="J2048" s="7">
        <f t="shared" si="58"/>
      </c>
      <c r="K2048" s="12"/>
    </row>
    <row r="2049" spans="1:11" ht="15.75">
      <c r="A2049" s="22">
        <v>205</v>
      </c>
      <c r="B2049" s="217">
        <v>2600</v>
      </c>
      <c r="C2049" s="785" t="s">
        <v>182</v>
      </c>
      <c r="D2049" s="808"/>
      <c r="E2049" s="468"/>
      <c r="F2049" s="469"/>
      <c r="G2049" s="470"/>
      <c r="H2049" s="468"/>
      <c r="I2049" s="469"/>
      <c r="J2049" s="7">
        <f t="shared" si="58"/>
      </c>
      <c r="K2049" s="12"/>
    </row>
    <row r="2050" spans="1:11" ht="15.75">
      <c r="A2050" s="22">
        <v>210</v>
      </c>
      <c r="B2050" s="217">
        <v>2700</v>
      </c>
      <c r="C2050" s="785" t="s">
        <v>183</v>
      </c>
      <c r="D2050" s="808"/>
      <c r="E2050" s="468"/>
      <c r="F2050" s="469"/>
      <c r="G2050" s="470"/>
      <c r="H2050" s="468"/>
      <c r="I2050" s="469"/>
      <c r="J2050" s="7">
        <f t="shared" si="58"/>
      </c>
      <c r="K2050" s="12"/>
    </row>
    <row r="2051" spans="1:11" ht="36" customHeight="1">
      <c r="A2051" s="22">
        <v>215</v>
      </c>
      <c r="B2051" s="217">
        <v>2800</v>
      </c>
      <c r="C2051" s="785" t="s">
        <v>1266</v>
      </c>
      <c r="D2051" s="808"/>
      <c r="E2051" s="468"/>
      <c r="F2051" s="469"/>
      <c r="G2051" s="470"/>
      <c r="H2051" s="468"/>
      <c r="I2051" s="469"/>
      <c r="J2051" s="7">
        <f t="shared" si="58"/>
      </c>
      <c r="K2051" s="12"/>
    </row>
    <row r="2052" spans="1:11" ht="15.75">
      <c r="A2052" s="21">
        <v>220</v>
      </c>
      <c r="B2052" s="217">
        <v>2900</v>
      </c>
      <c r="C2052" s="784" t="s">
        <v>184</v>
      </c>
      <c r="D2052" s="807"/>
      <c r="E2052" s="218">
        <f>SUM(E2053:E2060)</f>
        <v>0</v>
      </c>
      <c r="F2052" s="218">
        <f>SUM(F2053:F2060)</f>
        <v>0</v>
      </c>
      <c r="G2052" s="218">
        <f>SUM(G2053:G2060)</f>
        <v>0</v>
      </c>
      <c r="H2052" s="218">
        <f>SUM(H2053:H2060)</f>
        <v>0</v>
      </c>
      <c r="I2052" s="218">
        <f>SUM(I2053:I2060)</f>
        <v>0</v>
      </c>
      <c r="J2052" s="7">
        <f t="shared" si="58"/>
      </c>
      <c r="K2052" s="12"/>
    </row>
    <row r="2053" spans="1:11" ht="15.75">
      <c r="A2053" s="22">
        <v>225</v>
      </c>
      <c r="B2053" s="261"/>
      <c r="C2053" s="223">
        <v>2910</v>
      </c>
      <c r="D2053" s="262" t="s">
        <v>1620</v>
      </c>
      <c r="E2053" s="128"/>
      <c r="F2053" s="129"/>
      <c r="G2053" s="461"/>
      <c r="H2053" s="128"/>
      <c r="I2053" s="129"/>
      <c r="J2053" s="7">
        <f t="shared" si="58"/>
      </c>
      <c r="K2053" s="12"/>
    </row>
    <row r="2054" spans="1:11" ht="15.75">
      <c r="A2054" s="22">
        <v>230</v>
      </c>
      <c r="B2054" s="261"/>
      <c r="C2054" s="223">
        <v>2920</v>
      </c>
      <c r="D2054" s="262" t="s">
        <v>185</v>
      </c>
      <c r="E2054" s="128"/>
      <c r="F2054" s="129"/>
      <c r="G2054" s="461"/>
      <c r="H2054" s="128"/>
      <c r="I2054" s="129"/>
      <c r="J2054" s="7">
        <f t="shared" si="58"/>
      </c>
      <c r="K2054" s="12"/>
    </row>
    <row r="2055" spans="1:11" ht="31.5">
      <c r="A2055" s="22">
        <v>245</v>
      </c>
      <c r="B2055" s="261"/>
      <c r="C2055" s="247">
        <v>2969</v>
      </c>
      <c r="D2055" s="263" t="s">
        <v>186</v>
      </c>
      <c r="E2055" s="325"/>
      <c r="F2055" s="326"/>
      <c r="G2055" s="471"/>
      <c r="H2055" s="325"/>
      <c r="I2055" s="326"/>
      <c r="J2055" s="7">
        <f t="shared" si="58"/>
      </c>
      <c r="K2055" s="12"/>
    </row>
    <row r="2056" spans="1:11" ht="31.5">
      <c r="A2056" s="21">
        <v>220</v>
      </c>
      <c r="B2056" s="261"/>
      <c r="C2056" s="264">
        <v>2970</v>
      </c>
      <c r="D2056" s="265" t="s">
        <v>187</v>
      </c>
      <c r="E2056" s="420"/>
      <c r="F2056" s="421"/>
      <c r="G2056" s="472"/>
      <c r="H2056" s="420"/>
      <c r="I2056" s="421"/>
      <c r="J2056" s="7">
        <f t="shared" si="58"/>
      </c>
      <c r="K2056" s="12"/>
    </row>
    <row r="2057" spans="1:11" ht="15.75">
      <c r="A2057" s="22">
        <v>225</v>
      </c>
      <c r="B2057" s="261"/>
      <c r="C2057" s="252">
        <v>2989</v>
      </c>
      <c r="D2057" s="266" t="s">
        <v>188</v>
      </c>
      <c r="E2057" s="395"/>
      <c r="F2057" s="396"/>
      <c r="G2057" s="473"/>
      <c r="H2057" s="395"/>
      <c r="I2057" s="396"/>
      <c r="J2057" s="7">
        <f t="shared" si="58"/>
      </c>
      <c r="K2057" s="12"/>
    </row>
    <row r="2058" spans="1:11" ht="31.5">
      <c r="A2058" s="22">
        <v>230</v>
      </c>
      <c r="B2058" s="228"/>
      <c r="C2058" s="245">
        <v>2990</v>
      </c>
      <c r="D2058" s="267" t="s">
        <v>1621</v>
      </c>
      <c r="E2058" s="329"/>
      <c r="F2058" s="330"/>
      <c r="G2058" s="474"/>
      <c r="H2058" s="329"/>
      <c r="I2058" s="330"/>
      <c r="J2058" s="7">
        <f t="shared" si="58"/>
      </c>
      <c r="K2058" s="12"/>
    </row>
    <row r="2059" spans="1:11" ht="15.75">
      <c r="A2059" s="22">
        <v>235</v>
      </c>
      <c r="B2059" s="228"/>
      <c r="C2059" s="245">
        <v>2991</v>
      </c>
      <c r="D2059" s="267" t="s">
        <v>189</v>
      </c>
      <c r="E2059" s="329"/>
      <c r="F2059" s="330"/>
      <c r="G2059" s="474"/>
      <c r="H2059" s="329"/>
      <c r="I2059" s="330"/>
      <c r="J2059" s="7">
        <f t="shared" si="58"/>
      </c>
      <c r="K2059" s="12"/>
    </row>
    <row r="2060" spans="1:11" ht="15.75">
      <c r="A2060" s="22">
        <v>240</v>
      </c>
      <c r="B2060" s="228"/>
      <c r="C2060" s="225">
        <v>2992</v>
      </c>
      <c r="D2060" s="268" t="s">
        <v>190</v>
      </c>
      <c r="E2060" s="145"/>
      <c r="F2060" s="146"/>
      <c r="G2060" s="467"/>
      <c r="H2060" s="145"/>
      <c r="I2060" s="146"/>
      <c r="J2060" s="7">
        <f t="shared" si="58"/>
      </c>
      <c r="K2060" s="12"/>
    </row>
    <row r="2061" spans="1:11" ht="15.75">
      <c r="A2061" s="22">
        <v>245</v>
      </c>
      <c r="B2061" s="217">
        <v>3300</v>
      </c>
      <c r="C2061" s="269" t="s">
        <v>1642</v>
      </c>
      <c r="D2061" s="731"/>
      <c r="E2061" s="218">
        <f>SUM(E2062:E2066)</f>
        <v>0</v>
      </c>
      <c r="F2061" s="219">
        <f>SUM(F2062:F2066)</f>
        <v>0</v>
      </c>
      <c r="G2061" s="220">
        <f>SUM(G2062:G2066)</f>
        <v>0</v>
      </c>
      <c r="H2061" s="218">
        <f>SUM(H2062:H2066)</f>
        <v>0</v>
      </c>
      <c r="I2061" s="219">
        <f>SUM(I2062:I2066)</f>
        <v>0</v>
      </c>
      <c r="J2061" s="7">
        <f t="shared" si="58"/>
      </c>
      <c r="K2061" s="12"/>
    </row>
    <row r="2062" spans="1:11" ht="15.75">
      <c r="A2062" s="21">
        <v>250</v>
      </c>
      <c r="B2062" s="227"/>
      <c r="C2062" s="223">
        <v>3301</v>
      </c>
      <c r="D2062" s="270" t="s">
        <v>191</v>
      </c>
      <c r="E2062" s="348">
        <v>0</v>
      </c>
      <c r="F2062" s="349">
        <v>0</v>
      </c>
      <c r="G2062" s="130">
        <v>0</v>
      </c>
      <c r="H2062" s="348">
        <v>0</v>
      </c>
      <c r="I2062" s="349">
        <v>0</v>
      </c>
      <c r="J2062" s="7">
        <f t="shared" si="58"/>
      </c>
      <c r="K2062" s="12"/>
    </row>
    <row r="2063" spans="1:11" ht="15.75">
      <c r="A2063" s="22">
        <v>255</v>
      </c>
      <c r="B2063" s="227"/>
      <c r="C2063" s="229">
        <v>3302</v>
      </c>
      <c r="D2063" s="271" t="s">
        <v>610</v>
      </c>
      <c r="E2063" s="350">
        <v>0</v>
      </c>
      <c r="F2063" s="351">
        <v>0</v>
      </c>
      <c r="G2063" s="136">
        <v>0</v>
      </c>
      <c r="H2063" s="350">
        <v>0</v>
      </c>
      <c r="I2063" s="351">
        <v>0</v>
      </c>
      <c r="J2063" s="7">
        <f aca="true" t="shared" si="59" ref="J2063:J2118">(IF(OR($E2063&lt;&gt;0,$F2063&lt;&gt;0,$G2063&lt;&gt;0,$H2063&lt;&gt;0,$I2063&lt;&gt;0),$J$2,""))</f>
      </c>
      <c r="K2063" s="12"/>
    </row>
    <row r="2064" spans="1:11" ht="15.75">
      <c r="A2064" s="22">
        <v>265</v>
      </c>
      <c r="B2064" s="227"/>
      <c r="C2064" s="229">
        <v>3304</v>
      </c>
      <c r="D2064" s="271" t="s">
        <v>192</v>
      </c>
      <c r="E2064" s="350">
        <v>0</v>
      </c>
      <c r="F2064" s="351">
        <v>0</v>
      </c>
      <c r="G2064" s="136">
        <v>0</v>
      </c>
      <c r="H2064" s="350">
        <v>0</v>
      </c>
      <c r="I2064" s="351">
        <v>0</v>
      </c>
      <c r="J2064" s="7">
        <f t="shared" si="59"/>
      </c>
      <c r="K2064" s="12"/>
    </row>
    <row r="2065" spans="1:11" ht="30">
      <c r="A2065" s="21">
        <v>270</v>
      </c>
      <c r="B2065" s="227"/>
      <c r="C2065" s="225">
        <v>3306</v>
      </c>
      <c r="D2065" s="272" t="s">
        <v>1263</v>
      </c>
      <c r="E2065" s="350">
        <v>0</v>
      </c>
      <c r="F2065" s="351">
        <v>0</v>
      </c>
      <c r="G2065" s="136">
        <v>0</v>
      </c>
      <c r="H2065" s="350">
        <v>0</v>
      </c>
      <c r="I2065" s="351">
        <v>0</v>
      </c>
      <c r="J2065" s="7">
        <f t="shared" si="59"/>
      </c>
      <c r="K2065" s="12"/>
    </row>
    <row r="2066" spans="1:11" ht="15.75">
      <c r="A2066" s="21">
        <v>290</v>
      </c>
      <c r="B2066" s="227"/>
      <c r="C2066" s="225">
        <v>3307</v>
      </c>
      <c r="D2066" s="272" t="s">
        <v>1649</v>
      </c>
      <c r="E2066" s="352">
        <v>0</v>
      </c>
      <c r="F2066" s="353">
        <v>0</v>
      </c>
      <c r="G2066" s="147">
        <v>0</v>
      </c>
      <c r="H2066" s="352">
        <v>0</v>
      </c>
      <c r="I2066" s="353">
        <v>0</v>
      </c>
      <c r="J2066" s="7">
        <f t="shared" si="59"/>
      </c>
      <c r="K2066" s="12"/>
    </row>
    <row r="2067" spans="1:11" ht="15.75">
      <c r="A2067" s="37">
        <v>320</v>
      </c>
      <c r="B2067" s="217">
        <v>3900</v>
      </c>
      <c r="C2067" s="784" t="s">
        <v>193</v>
      </c>
      <c r="D2067" s="807"/>
      <c r="E2067" s="505">
        <v>0</v>
      </c>
      <c r="F2067" s="506">
        <v>0</v>
      </c>
      <c r="G2067" s="507">
        <v>0</v>
      </c>
      <c r="H2067" s="505">
        <v>0</v>
      </c>
      <c r="I2067" s="506">
        <v>0</v>
      </c>
      <c r="J2067" s="7">
        <f t="shared" si="59"/>
      </c>
      <c r="K2067" s="12"/>
    </row>
    <row r="2068" spans="1:11" ht="15.75">
      <c r="A2068" s="21">
        <v>330</v>
      </c>
      <c r="B2068" s="217">
        <v>4000</v>
      </c>
      <c r="C2068" s="784" t="s">
        <v>194</v>
      </c>
      <c r="D2068" s="807"/>
      <c r="E2068" s="468"/>
      <c r="F2068" s="469"/>
      <c r="G2068" s="470"/>
      <c r="H2068" s="468"/>
      <c r="I2068" s="469"/>
      <c r="J2068" s="7">
        <f t="shared" si="59"/>
      </c>
      <c r="K2068" s="12"/>
    </row>
    <row r="2069" spans="1:11" ht="15.75">
      <c r="A2069" s="21">
        <v>350</v>
      </c>
      <c r="B2069" s="217">
        <v>4100</v>
      </c>
      <c r="C2069" s="784" t="s">
        <v>195</v>
      </c>
      <c r="D2069" s="807"/>
      <c r="E2069" s="468"/>
      <c r="F2069" s="469"/>
      <c r="G2069" s="470"/>
      <c r="H2069" s="468"/>
      <c r="I2069" s="469"/>
      <c r="J2069" s="7">
        <f t="shared" si="59"/>
      </c>
      <c r="K2069" s="12"/>
    </row>
    <row r="2070" spans="1:11" ht="15.75">
      <c r="A2070" s="22">
        <v>355</v>
      </c>
      <c r="B2070" s="217">
        <v>4200</v>
      </c>
      <c r="C2070" s="784" t="s">
        <v>196</v>
      </c>
      <c r="D2070" s="807"/>
      <c r="E2070" s="218">
        <f>SUM(E2071:E2076)</f>
        <v>0</v>
      </c>
      <c r="F2070" s="219">
        <f>SUM(F2071:F2076)</f>
        <v>0</v>
      </c>
      <c r="G2070" s="220">
        <f>SUM(G2071:G2076)</f>
        <v>0</v>
      </c>
      <c r="H2070" s="218">
        <f>SUM(H2071:H2076)</f>
        <v>0</v>
      </c>
      <c r="I2070" s="219">
        <f>SUM(I2071:I2076)</f>
        <v>0</v>
      </c>
      <c r="J2070" s="7">
        <f t="shared" si="59"/>
      </c>
      <c r="K2070" s="12"/>
    </row>
    <row r="2071" spans="1:11" ht="15.75">
      <c r="A2071" s="22">
        <v>355</v>
      </c>
      <c r="B2071" s="273"/>
      <c r="C2071" s="223">
        <v>4201</v>
      </c>
      <c r="D2071" s="224" t="s">
        <v>197</v>
      </c>
      <c r="E2071" s="128"/>
      <c r="F2071" s="129"/>
      <c r="G2071" s="461"/>
      <c r="H2071" s="128"/>
      <c r="I2071" s="129"/>
      <c r="J2071" s="7">
        <f t="shared" si="59"/>
      </c>
      <c r="K2071" s="12"/>
    </row>
    <row r="2072" spans="1:11" ht="15.75">
      <c r="A2072" s="22">
        <v>375</v>
      </c>
      <c r="B2072" s="273"/>
      <c r="C2072" s="229">
        <v>4202</v>
      </c>
      <c r="D2072" s="274" t="s">
        <v>198</v>
      </c>
      <c r="E2072" s="134"/>
      <c r="F2072" s="135"/>
      <c r="G2072" s="466"/>
      <c r="H2072" s="134"/>
      <c r="I2072" s="135"/>
      <c r="J2072" s="7">
        <f t="shared" si="59"/>
      </c>
      <c r="K2072" s="12"/>
    </row>
    <row r="2073" spans="1:11" ht="15.75">
      <c r="A2073" s="22">
        <v>380</v>
      </c>
      <c r="B2073" s="273"/>
      <c r="C2073" s="229">
        <v>4214</v>
      </c>
      <c r="D2073" s="274" t="s">
        <v>199</v>
      </c>
      <c r="E2073" s="134"/>
      <c r="F2073" s="135"/>
      <c r="G2073" s="466"/>
      <c r="H2073" s="134"/>
      <c r="I2073" s="135"/>
      <c r="J2073" s="7">
        <f t="shared" si="59"/>
      </c>
      <c r="K2073" s="12"/>
    </row>
    <row r="2074" spans="1:11" ht="15.75">
      <c r="A2074" s="22">
        <v>385</v>
      </c>
      <c r="B2074" s="273"/>
      <c r="C2074" s="229">
        <v>4217</v>
      </c>
      <c r="D2074" s="274" t="s">
        <v>200</v>
      </c>
      <c r="E2074" s="134"/>
      <c r="F2074" s="135"/>
      <c r="G2074" s="466"/>
      <c r="H2074" s="134"/>
      <c r="I2074" s="135"/>
      <c r="J2074" s="7">
        <f t="shared" si="59"/>
      </c>
      <c r="K2074" s="12"/>
    </row>
    <row r="2075" spans="1:11" ht="31.5">
      <c r="A2075" s="22">
        <v>390</v>
      </c>
      <c r="B2075" s="273"/>
      <c r="C2075" s="229">
        <v>4218</v>
      </c>
      <c r="D2075" s="230" t="s">
        <v>201</v>
      </c>
      <c r="E2075" s="134"/>
      <c r="F2075" s="135"/>
      <c r="G2075" s="466"/>
      <c r="H2075" s="134"/>
      <c r="I2075" s="135"/>
      <c r="J2075" s="7">
        <f t="shared" si="59"/>
      </c>
      <c r="K2075" s="12"/>
    </row>
    <row r="2076" spans="1:11" ht="15.75">
      <c r="A2076" s="22">
        <v>390</v>
      </c>
      <c r="B2076" s="273"/>
      <c r="C2076" s="225">
        <v>4219</v>
      </c>
      <c r="D2076" s="258" t="s">
        <v>202</v>
      </c>
      <c r="E2076" s="145"/>
      <c r="F2076" s="146"/>
      <c r="G2076" s="467"/>
      <c r="H2076" s="145"/>
      <c r="I2076" s="146"/>
      <c r="J2076" s="7">
        <f t="shared" si="59"/>
      </c>
      <c r="K2076" s="12"/>
    </row>
    <row r="2077" spans="1:11" ht="15.75">
      <c r="A2077" s="22">
        <v>395</v>
      </c>
      <c r="B2077" s="217">
        <v>4300</v>
      </c>
      <c r="C2077" s="784" t="s">
        <v>1267</v>
      </c>
      <c r="D2077" s="807"/>
      <c r="E2077" s="218">
        <f>SUM(E2078:E2080)</f>
        <v>0</v>
      </c>
      <c r="F2077" s="219">
        <f>SUM(F2078:F2080)</f>
        <v>0</v>
      </c>
      <c r="G2077" s="220">
        <f>SUM(G2078:G2080)</f>
        <v>0</v>
      </c>
      <c r="H2077" s="218">
        <f>SUM(H2078:H2080)</f>
        <v>0</v>
      </c>
      <c r="I2077" s="219">
        <f>SUM(I2078:I2080)</f>
        <v>0</v>
      </c>
      <c r="J2077" s="7">
        <f t="shared" si="59"/>
      </c>
      <c r="K2077" s="12"/>
    </row>
    <row r="2078" spans="1:11" ht="15.75">
      <c r="A2078" s="17">
        <v>397</v>
      </c>
      <c r="B2078" s="273"/>
      <c r="C2078" s="223">
        <v>4301</v>
      </c>
      <c r="D2078" s="242" t="s">
        <v>203</v>
      </c>
      <c r="E2078" s="128"/>
      <c r="F2078" s="129"/>
      <c r="G2078" s="461"/>
      <c r="H2078" s="128"/>
      <c r="I2078" s="129"/>
      <c r="J2078" s="7">
        <f t="shared" si="59"/>
      </c>
      <c r="K2078" s="12"/>
    </row>
    <row r="2079" spans="1:11" ht="15.75">
      <c r="A2079" s="13">
        <v>398</v>
      </c>
      <c r="B2079" s="273"/>
      <c r="C2079" s="229">
        <v>4302</v>
      </c>
      <c r="D2079" s="274" t="s">
        <v>204</v>
      </c>
      <c r="E2079" s="134"/>
      <c r="F2079" s="135"/>
      <c r="G2079" s="466"/>
      <c r="H2079" s="134"/>
      <c r="I2079" s="135"/>
      <c r="J2079" s="7">
        <f t="shared" si="59"/>
      </c>
      <c r="K2079" s="12"/>
    </row>
    <row r="2080" spans="1:11" ht="15.75">
      <c r="A2080" s="13">
        <v>399</v>
      </c>
      <c r="B2080" s="273"/>
      <c r="C2080" s="225">
        <v>4309</v>
      </c>
      <c r="D2080" s="233" t="s">
        <v>205</v>
      </c>
      <c r="E2080" s="145"/>
      <c r="F2080" s="146"/>
      <c r="G2080" s="467"/>
      <c r="H2080" s="145"/>
      <c r="I2080" s="146"/>
      <c r="J2080" s="7">
        <f t="shared" si="59"/>
      </c>
      <c r="K2080" s="12"/>
    </row>
    <row r="2081" spans="1:11" ht="15.75">
      <c r="A2081" s="13">
        <v>400</v>
      </c>
      <c r="B2081" s="217">
        <v>4400</v>
      </c>
      <c r="C2081" s="784" t="s">
        <v>1264</v>
      </c>
      <c r="D2081" s="807"/>
      <c r="E2081" s="468"/>
      <c r="F2081" s="469"/>
      <c r="G2081" s="470"/>
      <c r="H2081" s="468"/>
      <c r="I2081" s="469"/>
      <c r="J2081" s="7">
        <f t="shared" si="59"/>
      </c>
      <c r="K2081" s="12"/>
    </row>
    <row r="2082" spans="1:11" ht="15.75">
      <c r="A2082" s="13">
        <v>401</v>
      </c>
      <c r="B2082" s="217">
        <v>4500</v>
      </c>
      <c r="C2082" s="784" t="s">
        <v>1265</v>
      </c>
      <c r="D2082" s="807"/>
      <c r="E2082" s="468"/>
      <c r="F2082" s="469"/>
      <c r="G2082" s="470"/>
      <c r="H2082" s="468"/>
      <c r="I2082" s="469"/>
      <c r="J2082" s="7">
        <f t="shared" si="59"/>
      </c>
      <c r="K2082" s="12"/>
    </row>
    <row r="2083" spans="1:11" ht="15.75">
      <c r="A2083" s="38">
        <v>404</v>
      </c>
      <c r="B2083" s="217">
        <v>4600</v>
      </c>
      <c r="C2083" s="785" t="s">
        <v>206</v>
      </c>
      <c r="D2083" s="808"/>
      <c r="E2083" s="468"/>
      <c r="F2083" s="469"/>
      <c r="G2083" s="470"/>
      <c r="H2083" s="468"/>
      <c r="I2083" s="469"/>
      <c r="J2083" s="7">
        <f t="shared" si="59"/>
      </c>
      <c r="K2083" s="12"/>
    </row>
    <row r="2084" spans="1:11" ht="15.75">
      <c r="A2084" s="38">
        <v>404</v>
      </c>
      <c r="B2084" s="217">
        <v>4900</v>
      </c>
      <c r="C2084" s="784" t="s">
        <v>232</v>
      </c>
      <c r="D2084" s="807"/>
      <c r="E2084" s="218">
        <f>+E2085+E2086</f>
        <v>0</v>
      </c>
      <c r="F2084" s="219">
        <f>+F2085+F2086</f>
        <v>0</v>
      </c>
      <c r="G2084" s="220">
        <f>+G2085+G2086</f>
        <v>0</v>
      </c>
      <c r="H2084" s="218">
        <f>+H2085+H2086</f>
        <v>0</v>
      </c>
      <c r="I2084" s="219">
        <f>+I2085+I2086</f>
        <v>0</v>
      </c>
      <c r="J2084" s="7">
        <f t="shared" si="59"/>
      </c>
      <c r="K2084" s="12"/>
    </row>
    <row r="2085" spans="1:11" ht="15.75">
      <c r="A2085" s="21">
        <v>440</v>
      </c>
      <c r="B2085" s="273"/>
      <c r="C2085" s="223">
        <v>4901</v>
      </c>
      <c r="D2085" s="275" t="s">
        <v>233</v>
      </c>
      <c r="E2085" s="128"/>
      <c r="F2085" s="129"/>
      <c r="G2085" s="461"/>
      <c r="H2085" s="128"/>
      <c r="I2085" s="129"/>
      <c r="J2085" s="7">
        <f t="shared" si="59"/>
      </c>
      <c r="K2085" s="12"/>
    </row>
    <row r="2086" spans="1:11" ht="15.75">
      <c r="A2086" s="21">
        <v>450</v>
      </c>
      <c r="B2086" s="273"/>
      <c r="C2086" s="225">
        <v>4902</v>
      </c>
      <c r="D2086" s="233" t="s">
        <v>234</v>
      </c>
      <c r="E2086" s="145"/>
      <c r="F2086" s="146"/>
      <c r="G2086" s="467"/>
      <c r="H2086" s="145"/>
      <c r="I2086" s="146"/>
      <c r="J2086" s="7">
        <f t="shared" si="59"/>
      </c>
      <c r="K2086" s="12"/>
    </row>
    <row r="2087" spans="1:11" ht="15.75">
      <c r="A2087" s="21">
        <v>495</v>
      </c>
      <c r="B2087" s="276">
        <v>5100</v>
      </c>
      <c r="C2087" s="783" t="s">
        <v>207</v>
      </c>
      <c r="D2087" s="809"/>
      <c r="E2087" s="468"/>
      <c r="F2087" s="469"/>
      <c r="G2087" s="470"/>
      <c r="H2087" s="468"/>
      <c r="I2087" s="469"/>
      <c r="J2087" s="7">
        <f t="shared" si="59"/>
      </c>
      <c r="K2087" s="12"/>
    </row>
    <row r="2088" spans="1:11" ht="15.75">
      <c r="A2088" s="22">
        <v>500</v>
      </c>
      <c r="B2088" s="276">
        <v>5200</v>
      </c>
      <c r="C2088" s="783" t="s">
        <v>208</v>
      </c>
      <c r="D2088" s="809"/>
      <c r="E2088" s="218">
        <f>SUM(E2089:E2095)</f>
        <v>0</v>
      </c>
      <c r="F2088" s="219">
        <f>SUM(F2089:F2095)</f>
        <v>0</v>
      </c>
      <c r="G2088" s="220">
        <f>SUM(G2089:G2095)</f>
        <v>0</v>
      </c>
      <c r="H2088" s="218">
        <f>SUM(H2089:H2095)</f>
        <v>0</v>
      </c>
      <c r="I2088" s="219">
        <f>SUM(I2089:I2095)</f>
        <v>0</v>
      </c>
      <c r="J2088" s="7">
        <f t="shared" si="59"/>
      </c>
      <c r="K2088" s="12"/>
    </row>
    <row r="2089" spans="1:11" ht="15.75">
      <c r="A2089" s="22">
        <v>505</v>
      </c>
      <c r="B2089" s="277"/>
      <c r="C2089" s="278">
        <v>5201</v>
      </c>
      <c r="D2089" s="279" t="s">
        <v>209</v>
      </c>
      <c r="E2089" s="128"/>
      <c r="F2089" s="129"/>
      <c r="G2089" s="461"/>
      <c r="H2089" s="128"/>
      <c r="I2089" s="129"/>
      <c r="J2089" s="7">
        <f t="shared" si="59"/>
      </c>
      <c r="K2089" s="12"/>
    </row>
    <row r="2090" spans="1:11" ht="15.75">
      <c r="A2090" s="22">
        <v>510</v>
      </c>
      <c r="B2090" s="277"/>
      <c r="C2090" s="280">
        <v>5202</v>
      </c>
      <c r="D2090" s="281" t="s">
        <v>210</v>
      </c>
      <c r="E2090" s="134"/>
      <c r="F2090" s="135"/>
      <c r="G2090" s="466"/>
      <c r="H2090" s="134"/>
      <c r="I2090" s="135"/>
      <c r="J2090" s="7">
        <f t="shared" si="59"/>
      </c>
      <c r="K2090" s="12"/>
    </row>
    <row r="2091" spans="1:11" ht="15.75">
      <c r="A2091" s="22">
        <v>515</v>
      </c>
      <c r="B2091" s="277"/>
      <c r="C2091" s="280">
        <v>5203</v>
      </c>
      <c r="D2091" s="281" t="s">
        <v>518</v>
      </c>
      <c r="E2091" s="134"/>
      <c r="F2091" s="135"/>
      <c r="G2091" s="466"/>
      <c r="H2091" s="134"/>
      <c r="I2091" s="135"/>
      <c r="J2091" s="7">
        <f t="shared" si="59"/>
      </c>
      <c r="K2091" s="12"/>
    </row>
    <row r="2092" spans="1:11" ht="15.75">
      <c r="A2092" s="22">
        <v>520</v>
      </c>
      <c r="B2092" s="277"/>
      <c r="C2092" s="280">
        <v>5204</v>
      </c>
      <c r="D2092" s="281" t="s">
        <v>519</v>
      </c>
      <c r="E2092" s="134"/>
      <c r="F2092" s="135"/>
      <c r="G2092" s="466"/>
      <c r="H2092" s="134"/>
      <c r="I2092" s="135"/>
      <c r="J2092" s="7">
        <f t="shared" si="59"/>
      </c>
      <c r="K2092" s="12"/>
    </row>
    <row r="2093" spans="1:11" ht="15.75">
      <c r="A2093" s="22">
        <v>525</v>
      </c>
      <c r="B2093" s="277"/>
      <c r="C2093" s="280">
        <v>5205</v>
      </c>
      <c r="D2093" s="281" t="s">
        <v>520</v>
      </c>
      <c r="E2093" s="134"/>
      <c r="F2093" s="135"/>
      <c r="G2093" s="466"/>
      <c r="H2093" s="134"/>
      <c r="I2093" s="135"/>
      <c r="J2093" s="7">
        <f t="shared" si="59"/>
      </c>
      <c r="K2093" s="12"/>
    </row>
    <row r="2094" spans="1:11" ht="15.75">
      <c r="A2094" s="21">
        <v>635</v>
      </c>
      <c r="B2094" s="277"/>
      <c r="C2094" s="280">
        <v>5206</v>
      </c>
      <c r="D2094" s="281" t="s">
        <v>521</v>
      </c>
      <c r="E2094" s="134"/>
      <c r="F2094" s="135"/>
      <c r="G2094" s="466"/>
      <c r="H2094" s="134"/>
      <c r="I2094" s="135"/>
      <c r="J2094" s="7">
        <f t="shared" si="59"/>
      </c>
      <c r="K2094" s="12"/>
    </row>
    <row r="2095" spans="1:11" ht="15.75">
      <c r="A2095" s="22">
        <v>640</v>
      </c>
      <c r="B2095" s="277"/>
      <c r="C2095" s="282">
        <v>5219</v>
      </c>
      <c r="D2095" s="283" t="s">
        <v>522</v>
      </c>
      <c r="E2095" s="145"/>
      <c r="F2095" s="146"/>
      <c r="G2095" s="467"/>
      <c r="H2095" s="145"/>
      <c r="I2095" s="146"/>
      <c r="J2095" s="7">
        <f t="shared" si="59"/>
      </c>
      <c r="K2095" s="12"/>
    </row>
    <row r="2096" spans="1:11" ht="15.75">
      <c r="A2096" s="22">
        <v>645</v>
      </c>
      <c r="B2096" s="276">
        <v>5300</v>
      </c>
      <c r="C2096" s="783" t="s">
        <v>523</v>
      </c>
      <c r="D2096" s="809"/>
      <c r="E2096" s="218">
        <f>SUM(E2097:E2098)</f>
        <v>0</v>
      </c>
      <c r="F2096" s="219">
        <f>SUM(F2097:F2098)</f>
        <v>0</v>
      </c>
      <c r="G2096" s="220">
        <f>SUM(G2097:G2098)</f>
        <v>0</v>
      </c>
      <c r="H2096" s="218">
        <f>SUM(H2097:H2098)</f>
        <v>0</v>
      </c>
      <c r="I2096" s="219">
        <f>SUM(I2097:I2098)</f>
        <v>0</v>
      </c>
      <c r="J2096" s="7">
        <f t="shared" si="59"/>
      </c>
      <c r="K2096" s="12"/>
    </row>
    <row r="2097" spans="1:11" ht="15.75">
      <c r="A2097" s="22">
        <v>650</v>
      </c>
      <c r="B2097" s="277"/>
      <c r="C2097" s="278">
        <v>5301</v>
      </c>
      <c r="D2097" s="279" t="s">
        <v>266</v>
      </c>
      <c r="E2097" s="128"/>
      <c r="F2097" s="129"/>
      <c r="G2097" s="461"/>
      <c r="H2097" s="128"/>
      <c r="I2097" s="129"/>
      <c r="J2097" s="7">
        <f t="shared" si="59"/>
      </c>
      <c r="K2097" s="12"/>
    </row>
    <row r="2098" spans="1:11" ht="15.75">
      <c r="A2098" s="21">
        <v>655</v>
      </c>
      <c r="B2098" s="277"/>
      <c r="C2098" s="282">
        <v>5309</v>
      </c>
      <c r="D2098" s="283" t="s">
        <v>524</v>
      </c>
      <c r="E2098" s="145"/>
      <c r="F2098" s="146"/>
      <c r="G2098" s="467"/>
      <c r="H2098" s="145"/>
      <c r="I2098" s="146"/>
      <c r="J2098" s="7">
        <f t="shared" si="59"/>
      </c>
      <c r="K2098" s="12"/>
    </row>
    <row r="2099" spans="1:11" ht="15.75">
      <c r="A2099" s="21">
        <v>665</v>
      </c>
      <c r="B2099" s="276">
        <v>5400</v>
      </c>
      <c r="C2099" s="783" t="s">
        <v>581</v>
      </c>
      <c r="D2099" s="809"/>
      <c r="E2099" s="468"/>
      <c r="F2099" s="469"/>
      <c r="G2099" s="470"/>
      <c r="H2099" s="468"/>
      <c r="I2099" s="469"/>
      <c r="J2099" s="7">
        <f t="shared" si="59"/>
      </c>
      <c r="K2099" s="12"/>
    </row>
    <row r="2100" spans="1:11" ht="15.75">
      <c r="A2100" s="21">
        <v>675</v>
      </c>
      <c r="B2100" s="217">
        <v>5500</v>
      </c>
      <c r="C2100" s="784" t="s">
        <v>582</v>
      </c>
      <c r="D2100" s="807"/>
      <c r="E2100" s="218">
        <f>SUM(E2101:E2104)</f>
        <v>0</v>
      </c>
      <c r="F2100" s="219">
        <f>SUM(F2101:F2104)</f>
        <v>0</v>
      </c>
      <c r="G2100" s="220">
        <f>SUM(G2101:G2104)</f>
        <v>0</v>
      </c>
      <c r="H2100" s="218">
        <f>SUM(H2101:H2104)</f>
        <v>0</v>
      </c>
      <c r="I2100" s="219">
        <f>SUM(I2101:I2104)</f>
        <v>0</v>
      </c>
      <c r="J2100" s="7">
        <f t="shared" si="59"/>
      </c>
      <c r="K2100" s="12"/>
    </row>
    <row r="2101" spans="1:11" ht="15.75">
      <c r="A2101" s="21">
        <v>685</v>
      </c>
      <c r="B2101" s="273"/>
      <c r="C2101" s="223">
        <v>5501</v>
      </c>
      <c r="D2101" s="242" t="s">
        <v>583</v>
      </c>
      <c r="E2101" s="128"/>
      <c r="F2101" s="129"/>
      <c r="G2101" s="461"/>
      <c r="H2101" s="128"/>
      <c r="I2101" s="129"/>
      <c r="J2101" s="7">
        <f t="shared" si="59"/>
      </c>
      <c r="K2101" s="12"/>
    </row>
    <row r="2102" spans="1:11" ht="15.75">
      <c r="A2102" s="22">
        <v>690</v>
      </c>
      <c r="B2102" s="273"/>
      <c r="C2102" s="229">
        <v>5502</v>
      </c>
      <c r="D2102" s="230" t="s">
        <v>584</v>
      </c>
      <c r="E2102" s="134"/>
      <c r="F2102" s="135"/>
      <c r="G2102" s="466"/>
      <c r="H2102" s="134"/>
      <c r="I2102" s="135"/>
      <c r="J2102" s="7">
        <f t="shared" si="59"/>
      </c>
      <c r="K2102" s="12"/>
    </row>
    <row r="2103" spans="1:11" ht="15.75">
      <c r="A2103" s="22">
        <v>695</v>
      </c>
      <c r="B2103" s="273"/>
      <c r="C2103" s="229">
        <v>5503</v>
      </c>
      <c r="D2103" s="274" t="s">
        <v>585</v>
      </c>
      <c r="E2103" s="134"/>
      <c r="F2103" s="135"/>
      <c r="G2103" s="466"/>
      <c r="H2103" s="134"/>
      <c r="I2103" s="135"/>
      <c r="J2103" s="7">
        <f t="shared" si="59"/>
      </c>
      <c r="K2103" s="12"/>
    </row>
    <row r="2104" spans="1:11" ht="15.75">
      <c r="A2104" s="21">
        <v>700</v>
      </c>
      <c r="B2104" s="273"/>
      <c r="C2104" s="225">
        <v>5504</v>
      </c>
      <c r="D2104" s="254" t="s">
        <v>586</v>
      </c>
      <c r="E2104" s="145"/>
      <c r="F2104" s="146"/>
      <c r="G2104" s="467"/>
      <c r="H2104" s="145"/>
      <c r="I2104" s="146"/>
      <c r="J2104" s="7">
        <f t="shared" si="59"/>
      </c>
      <c r="K2104" s="12"/>
    </row>
    <row r="2105" spans="1:11" ht="15.75">
      <c r="A2105" s="21">
        <v>710</v>
      </c>
      <c r="B2105" s="276">
        <v>5700</v>
      </c>
      <c r="C2105" s="779" t="s">
        <v>767</v>
      </c>
      <c r="D2105" s="810"/>
      <c r="E2105" s="218">
        <f>SUM(E2106:E2108)</f>
        <v>0</v>
      </c>
      <c r="F2105" s="219">
        <f>SUM(F2106:F2108)</f>
        <v>0</v>
      </c>
      <c r="G2105" s="220">
        <f>SUM(G2106:G2108)</f>
        <v>0</v>
      </c>
      <c r="H2105" s="218">
        <f>SUM(H2106:H2108)</f>
        <v>0</v>
      </c>
      <c r="I2105" s="219">
        <f>SUM(I2106:I2108)</f>
        <v>0</v>
      </c>
      <c r="J2105" s="7">
        <f t="shared" si="59"/>
      </c>
      <c r="K2105" s="12"/>
    </row>
    <row r="2106" spans="1:11" ht="15.75">
      <c r="A2106" s="22">
        <v>715</v>
      </c>
      <c r="B2106" s="277"/>
      <c r="C2106" s="278">
        <v>5701</v>
      </c>
      <c r="D2106" s="279" t="s">
        <v>587</v>
      </c>
      <c r="E2106" s="128"/>
      <c r="F2106" s="129"/>
      <c r="G2106" s="461"/>
      <c r="H2106" s="128"/>
      <c r="I2106" s="129"/>
      <c r="J2106" s="7">
        <f t="shared" si="59"/>
      </c>
      <c r="K2106" s="12"/>
    </row>
    <row r="2107" spans="1:11" ht="15.75">
      <c r="A2107" s="22">
        <v>720</v>
      </c>
      <c r="B2107" s="277"/>
      <c r="C2107" s="284">
        <v>5702</v>
      </c>
      <c r="D2107" s="285" t="s">
        <v>588</v>
      </c>
      <c r="E2107" s="140"/>
      <c r="F2107" s="141"/>
      <c r="G2107" s="462"/>
      <c r="H2107" s="140"/>
      <c r="I2107" s="141"/>
      <c r="J2107" s="7">
        <f t="shared" si="59"/>
      </c>
      <c r="K2107" s="12"/>
    </row>
    <row r="2108" spans="1:11" ht="15.75">
      <c r="A2108" s="22">
        <v>725</v>
      </c>
      <c r="B2108" s="228"/>
      <c r="C2108" s="286">
        <v>4071</v>
      </c>
      <c r="D2108" s="287" t="s">
        <v>589</v>
      </c>
      <c r="E2108" s="463"/>
      <c r="F2108" s="464"/>
      <c r="G2108" s="465"/>
      <c r="H2108" s="463"/>
      <c r="I2108" s="464"/>
      <c r="J2108" s="7">
        <f t="shared" si="59"/>
      </c>
      <c r="K2108" s="12"/>
    </row>
    <row r="2109" spans="1:11" ht="15.75">
      <c r="A2109" s="22">
        <v>730</v>
      </c>
      <c r="B2109" s="385"/>
      <c r="C2109" s="780" t="s">
        <v>590</v>
      </c>
      <c r="D2109" s="811"/>
      <c r="E2109" s="484"/>
      <c r="F2109" s="484"/>
      <c r="G2109" s="484"/>
      <c r="H2109" s="484"/>
      <c r="I2109" s="484"/>
      <c r="J2109" s="7">
        <f t="shared" si="59"/>
      </c>
      <c r="K2109" s="12"/>
    </row>
    <row r="2110" spans="1:11" ht="15.75">
      <c r="A2110" s="22">
        <v>735</v>
      </c>
      <c r="B2110" s="288">
        <v>98</v>
      </c>
      <c r="C2110" s="780" t="s">
        <v>590</v>
      </c>
      <c r="D2110" s="811"/>
      <c r="E2110" s="475"/>
      <c r="F2110" s="476">
        <v>96649</v>
      </c>
      <c r="G2110" s="477"/>
      <c r="H2110" s="477"/>
      <c r="I2110" s="477"/>
      <c r="J2110" s="7">
        <f t="shared" si="59"/>
        <v>1</v>
      </c>
      <c r="K2110" s="12"/>
    </row>
    <row r="2111" spans="1:11" ht="15.75">
      <c r="A2111" s="22">
        <v>740</v>
      </c>
      <c r="B2111" s="479"/>
      <c r="C2111" s="480"/>
      <c r="D2111" s="481"/>
      <c r="E2111" s="216"/>
      <c r="F2111" s="216"/>
      <c r="G2111" s="216"/>
      <c r="H2111" s="216"/>
      <c r="I2111" s="216"/>
      <c r="J2111" s="7">
        <f t="shared" si="59"/>
      </c>
      <c r="K2111" s="12"/>
    </row>
    <row r="2112" spans="1:11" ht="15.75">
      <c r="A2112" s="22">
        <v>745</v>
      </c>
      <c r="B2112" s="482"/>
      <c r="C2112" s="102"/>
      <c r="D2112" s="483"/>
      <c r="E2112" s="181"/>
      <c r="F2112" s="181"/>
      <c r="G2112" s="181"/>
      <c r="H2112" s="181"/>
      <c r="I2112" s="181"/>
      <c r="J2112" s="7">
        <f t="shared" si="59"/>
      </c>
      <c r="K2112" s="12"/>
    </row>
    <row r="2113" spans="1:11" ht="15.75">
      <c r="A2113" s="21">
        <v>750</v>
      </c>
      <c r="B2113" s="482"/>
      <c r="C2113" s="102"/>
      <c r="D2113" s="483"/>
      <c r="E2113" s="181"/>
      <c r="F2113" s="181"/>
      <c r="G2113" s="181"/>
      <c r="H2113" s="181"/>
      <c r="I2113" s="181"/>
      <c r="J2113" s="7">
        <f t="shared" si="59"/>
      </c>
      <c r="K2113" s="12"/>
    </row>
    <row r="2114" spans="1:11" ht="16.5" thickBot="1">
      <c r="A2114" s="22">
        <v>755</v>
      </c>
      <c r="B2114" s="504"/>
      <c r="C2114" s="295" t="s">
        <v>629</v>
      </c>
      <c r="D2114" s="478">
        <f>+B2114</f>
        <v>0</v>
      </c>
      <c r="E2114" s="296">
        <f>SUM(E1999,E2002,E2008,E2016,E2017,E2035,E2039,E2045,E2048,E2049,E2050,E2051,E2052,E2061,E2067,E2068,E2069,E2070,E2077,E2081,E2082,E2083,E2084,E2087,E2088,E2096,E2099,E2100,E2105)+E2110</f>
        <v>1077</v>
      </c>
      <c r="F2114" s="297">
        <f>SUM(F1999,F2002,F2008,F2016,F2017,F2035,F2039,F2045,F2048,F2049,F2050,F2051,F2052,F2061,F2067,F2068,F2069,F2070,F2077,F2081,F2082,F2083,F2084,F2087,F2088,F2096,F2099,F2100,F2105)+F2110</f>
        <v>99649</v>
      </c>
      <c r="G2114" s="298">
        <f>SUM(G1999,G2002,G2008,G2016,G2017,G2035,G2039,G2045,G2048,G2049,G2050,G2051,G2052,G2061,G2067,G2068,G2069,G2070,G2077,G2081,G2082,G2083,G2084,G2087,G2088,G2096,G2099,G2100,G2105)+G2110</f>
        <v>3000</v>
      </c>
      <c r="H2114" s="296">
        <f>SUM(H1999,H2002,H2008,H2016,H2017,H2035,H2039,H2045,H2048,H2049,H2050,H2051,H2052,H2061,H2067,H2068,H2069,H2070,H2077,H2081,H2082,H2083,H2084,H2087,H2088,H2096,H2099,H2100,H2105)+H2110</f>
        <v>3000</v>
      </c>
      <c r="I2114" s="297">
        <f>SUM(I1999,I2002,I2008,I2016,I2017,I2035,I2039,I2045,I2048,I2049,I2050,I2051,I2052,I2061,I2067,I2068,I2069,I2070,I2077,I2081,I2082,I2083,I2084,I2087,I2088,I2096,I2099,I2100,I2105)+I2110</f>
        <v>3000</v>
      </c>
      <c r="J2114" s="7">
        <f t="shared" si="59"/>
        <v>1</v>
      </c>
      <c r="K2114" s="71" t="str">
        <f>LEFT(C1996,1)</f>
        <v>9</v>
      </c>
    </row>
    <row r="2115" spans="1:10" ht="16.5" thickTop="1">
      <c r="A2115" s="22">
        <v>760</v>
      </c>
      <c r="B2115" s="73" t="s">
        <v>1604</v>
      </c>
      <c r="C2115" s="1"/>
      <c r="J2115" s="7">
        <v>1</v>
      </c>
    </row>
    <row r="2116" spans="1:10" ht="15.75">
      <c r="A2116" s="21">
        <v>765</v>
      </c>
      <c r="B2116" s="459"/>
      <c r="C2116" s="459"/>
      <c r="D2116" s="460"/>
      <c r="E2116" s="459"/>
      <c r="F2116" s="459"/>
      <c r="G2116" s="459"/>
      <c r="H2116" s="459"/>
      <c r="I2116" s="459"/>
      <c r="J2116" s="7">
        <v>1</v>
      </c>
    </row>
    <row r="2117" spans="1:11" ht="15.75">
      <c r="A2117" s="21">
        <v>775</v>
      </c>
      <c r="B2117" s="63"/>
      <c r="C2117" s="63"/>
      <c r="D2117" s="63"/>
      <c r="E2117" s="63"/>
      <c r="F2117" s="63"/>
      <c r="G2117" s="63"/>
      <c r="H2117" s="63"/>
      <c r="I2117" s="63"/>
      <c r="J2117" s="7">
        <v>1</v>
      </c>
      <c r="K2117" s="63"/>
    </row>
    <row r="2118" spans="1:11" ht="15.75">
      <c r="A2118" s="22">
        <v>780</v>
      </c>
      <c r="B2118" s="63"/>
      <c r="C2118" s="63"/>
      <c r="D2118" s="63"/>
      <c r="E2118" s="63"/>
      <c r="F2118" s="63"/>
      <c r="G2118" s="63"/>
      <c r="H2118" s="63"/>
      <c r="I2118" s="63"/>
      <c r="J2118" s="7">
        <f t="shared" si="59"/>
      </c>
      <c r="K2118" s="63"/>
    </row>
    <row r="2119" ht="15.75">
      <c r="A2119" s="22">
        <v>785</v>
      </c>
    </row>
    <row r="2120" ht="15.75">
      <c r="A2120" s="22">
        <v>790</v>
      </c>
    </row>
    <row r="2121" ht="15.75">
      <c r="A2121" s="22">
        <v>795</v>
      </c>
    </row>
    <row r="2122" ht="15.75">
      <c r="A2122" s="21">
        <v>805</v>
      </c>
    </row>
    <row r="2123" ht="15.75">
      <c r="A2123" s="22">
        <v>810</v>
      </c>
    </row>
    <row r="2124" ht="15.75">
      <c r="A2124" s="22">
        <v>815</v>
      </c>
    </row>
    <row r="2125" ht="15.75">
      <c r="A2125" s="27">
        <v>525</v>
      </c>
    </row>
    <row r="2126" ht="15.75">
      <c r="A2126" s="21">
        <v>820</v>
      </c>
    </row>
    <row r="2127" ht="15.75">
      <c r="A2127" s="22">
        <v>821</v>
      </c>
    </row>
    <row r="2128" ht="15.75">
      <c r="A2128" s="22">
        <v>822</v>
      </c>
    </row>
    <row r="2129" ht="15.75">
      <c r="A2129" s="22">
        <v>823</v>
      </c>
    </row>
    <row r="2130" ht="15.75">
      <c r="A2130" s="22">
        <v>825</v>
      </c>
    </row>
    <row r="2131" ht="15.75">
      <c r="A2131" s="22"/>
    </row>
    <row r="2132" ht="15.75">
      <c r="A2132" s="22"/>
    </row>
    <row r="2133" ht="15.75">
      <c r="A2133" s="22"/>
    </row>
    <row r="2134" ht="15.75">
      <c r="A2134" s="22"/>
    </row>
    <row r="2135" ht="15.75">
      <c r="A2135" s="22"/>
    </row>
    <row r="2136" ht="15.75">
      <c r="A2136" s="22"/>
    </row>
    <row r="2137" ht="15.75">
      <c r="A2137" s="22"/>
    </row>
    <row r="2138" ht="15.75">
      <c r="A2138" s="22"/>
    </row>
    <row r="2139" ht="15.75">
      <c r="A2139" s="22"/>
    </row>
    <row r="2140" ht="15.75">
      <c r="A2140" s="22"/>
    </row>
    <row r="2141" ht="15.75">
      <c r="A2141" s="22"/>
    </row>
    <row r="2142" ht="15.75">
      <c r="A2142" s="22"/>
    </row>
    <row r="2143" ht="15.75">
      <c r="A2143" s="22"/>
    </row>
    <row r="2144" ht="15.75">
      <c r="A2144" s="22"/>
    </row>
    <row r="2145" ht="15.75">
      <c r="A2145" s="24"/>
    </row>
    <row r="2146" ht="15.75">
      <c r="A2146" s="24">
        <v>905</v>
      </c>
    </row>
    <row r="2147" ht="15.75">
      <c r="A2147" s="24">
        <v>906</v>
      </c>
    </row>
    <row r="2148" ht="15.75">
      <c r="A2148" s="24">
        <v>907</v>
      </c>
    </row>
    <row r="2149" ht="15.75">
      <c r="A2149" s="24">
        <v>910</v>
      </c>
    </row>
    <row r="2150" ht="15.75">
      <c r="A2150" s="24">
        <v>911</v>
      </c>
    </row>
  </sheetData>
  <sheetProtection password="81B0" sheet="1" objects="1" scenarios="1"/>
  <mergeCells count="462">
    <mergeCell ref="C2105:D2105"/>
    <mergeCell ref="C2109:D2109"/>
    <mergeCell ref="C2110:D2110"/>
    <mergeCell ref="C2084:D2084"/>
    <mergeCell ref="C2087:D2087"/>
    <mergeCell ref="C2088:D2088"/>
    <mergeCell ref="C2096:D2096"/>
    <mergeCell ref="C2099:D2099"/>
    <mergeCell ref="C2100:D2100"/>
    <mergeCell ref="C2069:D2069"/>
    <mergeCell ref="C2070:D2070"/>
    <mergeCell ref="C2077:D2077"/>
    <mergeCell ref="C2081:D2081"/>
    <mergeCell ref="C2082:D2082"/>
    <mergeCell ref="C2083:D2083"/>
    <mergeCell ref="C2049:D2049"/>
    <mergeCell ref="C2050:D2050"/>
    <mergeCell ref="C2051:D2051"/>
    <mergeCell ref="C2052:D2052"/>
    <mergeCell ref="C2067:D2067"/>
    <mergeCell ref="C2068:D2068"/>
    <mergeCell ref="C2016:D2016"/>
    <mergeCell ref="C2017:D2017"/>
    <mergeCell ref="C2035:D2035"/>
    <mergeCell ref="C2039:D2039"/>
    <mergeCell ref="C2045:D2045"/>
    <mergeCell ref="C2048:D2048"/>
    <mergeCell ref="B1983:D1983"/>
    <mergeCell ref="B1985:D1985"/>
    <mergeCell ref="B1988:D1988"/>
    <mergeCell ref="C1999:D1999"/>
    <mergeCell ref="C2002:D2002"/>
    <mergeCell ref="C2008:D2008"/>
    <mergeCell ref="C1959:D1959"/>
    <mergeCell ref="C1962:D1962"/>
    <mergeCell ref="C1963:D1963"/>
    <mergeCell ref="C1968:D1968"/>
    <mergeCell ref="C1972:D1972"/>
    <mergeCell ref="C1973:D1973"/>
    <mergeCell ref="C1944:D1944"/>
    <mergeCell ref="C1945:D1945"/>
    <mergeCell ref="C1946:D1946"/>
    <mergeCell ref="C1947:D1947"/>
    <mergeCell ref="C1950:D1950"/>
    <mergeCell ref="C1951:D1951"/>
    <mergeCell ref="C1915:D1915"/>
    <mergeCell ref="C1930:D1930"/>
    <mergeCell ref="C1931:D1931"/>
    <mergeCell ref="C1932:D1932"/>
    <mergeCell ref="C1933:D1933"/>
    <mergeCell ref="C1940:D1940"/>
    <mergeCell ref="C1902:D1902"/>
    <mergeCell ref="C1908:D1908"/>
    <mergeCell ref="C1911:D1911"/>
    <mergeCell ref="C1912:D1912"/>
    <mergeCell ref="C1913:D1913"/>
    <mergeCell ref="C1914:D1914"/>
    <mergeCell ref="C1862:D1862"/>
    <mergeCell ref="C1865:D1865"/>
    <mergeCell ref="C1871:D1871"/>
    <mergeCell ref="C1879:D1879"/>
    <mergeCell ref="C1880:D1880"/>
    <mergeCell ref="C1898:D1898"/>
    <mergeCell ref="C1831:D1831"/>
    <mergeCell ref="C1835:D1835"/>
    <mergeCell ref="C1836:D1836"/>
    <mergeCell ref="B1846:D1846"/>
    <mergeCell ref="B1848:D1848"/>
    <mergeCell ref="B1851:D1851"/>
    <mergeCell ref="C1810:D1810"/>
    <mergeCell ref="C1813:D1813"/>
    <mergeCell ref="C1814:D1814"/>
    <mergeCell ref="C1822:D1822"/>
    <mergeCell ref="C1825:D1825"/>
    <mergeCell ref="C1826:D1826"/>
    <mergeCell ref="C1795:D1795"/>
    <mergeCell ref="C1796:D1796"/>
    <mergeCell ref="C1803:D1803"/>
    <mergeCell ref="C1807:D1807"/>
    <mergeCell ref="C1808:D1808"/>
    <mergeCell ref="C1809:D1809"/>
    <mergeCell ref="C1775:D1775"/>
    <mergeCell ref="C1776:D1776"/>
    <mergeCell ref="C1777:D1777"/>
    <mergeCell ref="C1778:D1778"/>
    <mergeCell ref="C1793:D1793"/>
    <mergeCell ref="C1794:D1794"/>
    <mergeCell ref="C1742:D1742"/>
    <mergeCell ref="C1743:D1743"/>
    <mergeCell ref="C1761:D1761"/>
    <mergeCell ref="C1765:D1765"/>
    <mergeCell ref="C1771:D1771"/>
    <mergeCell ref="C1774:D1774"/>
    <mergeCell ref="B1709:D1709"/>
    <mergeCell ref="B1711:D1711"/>
    <mergeCell ref="B1714:D1714"/>
    <mergeCell ref="C1725:D1725"/>
    <mergeCell ref="C1728:D1728"/>
    <mergeCell ref="C1734:D1734"/>
    <mergeCell ref="C1685:D1685"/>
    <mergeCell ref="C1688:D1688"/>
    <mergeCell ref="C1689:D1689"/>
    <mergeCell ref="C1694:D1694"/>
    <mergeCell ref="C1698:D1698"/>
    <mergeCell ref="C1699:D1699"/>
    <mergeCell ref="C1670:D1670"/>
    <mergeCell ref="C1671:D1671"/>
    <mergeCell ref="C1672:D1672"/>
    <mergeCell ref="C1673:D1673"/>
    <mergeCell ref="C1676:D1676"/>
    <mergeCell ref="C1677:D1677"/>
    <mergeCell ref="C1641:D1641"/>
    <mergeCell ref="C1656:D1656"/>
    <mergeCell ref="C1657:D1657"/>
    <mergeCell ref="C1658:D1658"/>
    <mergeCell ref="C1659:D1659"/>
    <mergeCell ref="C1666:D1666"/>
    <mergeCell ref="C1628:D1628"/>
    <mergeCell ref="C1634:D1634"/>
    <mergeCell ref="C1637:D1637"/>
    <mergeCell ref="C1638:D1638"/>
    <mergeCell ref="C1639:D1639"/>
    <mergeCell ref="C1640:D1640"/>
    <mergeCell ref="C1588:D1588"/>
    <mergeCell ref="C1591:D1591"/>
    <mergeCell ref="C1597:D1597"/>
    <mergeCell ref="C1605:D1605"/>
    <mergeCell ref="C1606:D1606"/>
    <mergeCell ref="C1624:D1624"/>
    <mergeCell ref="C1557:D1557"/>
    <mergeCell ref="C1561:D1561"/>
    <mergeCell ref="C1562:D1562"/>
    <mergeCell ref="B1572:D1572"/>
    <mergeCell ref="B1574:D1574"/>
    <mergeCell ref="B1577:D1577"/>
    <mergeCell ref="C1536:D1536"/>
    <mergeCell ref="C1539:D1539"/>
    <mergeCell ref="C1540:D1540"/>
    <mergeCell ref="C1548:D1548"/>
    <mergeCell ref="C1551:D1551"/>
    <mergeCell ref="C1552:D1552"/>
    <mergeCell ref="C1521:D1521"/>
    <mergeCell ref="C1522:D1522"/>
    <mergeCell ref="C1529:D1529"/>
    <mergeCell ref="C1533:D1533"/>
    <mergeCell ref="C1534:D1534"/>
    <mergeCell ref="C1535:D1535"/>
    <mergeCell ref="C1501:D1501"/>
    <mergeCell ref="C1502:D1502"/>
    <mergeCell ref="C1503:D1503"/>
    <mergeCell ref="C1504:D1504"/>
    <mergeCell ref="C1519:D1519"/>
    <mergeCell ref="C1520:D1520"/>
    <mergeCell ref="C1468:D1468"/>
    <mergeCell ref="C1469:D1469"/>
    <mergeCell ref="C1487:D1487"/>
    <mergeCell ref="C1491:D1491"/>
    <mergeCell ref="C1497:D1497"/>
    <mergeCell ref="C1500:D1500"/>
    <mergeCell ref="B1435:D1435"/>
    <mergeCell ref="B1437:D1437"/>
    <mergeCell ref="B1440:D1440"/>
    <mergeCell ref="C1451:D1451"/>
    <mergeCell ref="C1454:D1454"/>
    <mergeCell ref="C1460:D1460"/>
    <mergeCell ref="C1411:D1411"/>
    <mergeCell ref="C1414:D1414"/>
    <mergeCell ref="C1415:D1415"/>
    <mergeCell ref="C1420:D1420"/>
    <mergeCell ref="C1424:D1424"/>
    <mergeCell ref="C1425:D1425"/>
    <mergeCell ref="C1396:D1396"/>
    <mergeCell ref="C1397:D1397"/>
    <mergeCell ref="C1398:D1398"/>
    <mergeCell ref="C1399:D1399"/>
    <mergeCell ref="C1402:D1402"/>
    <mergeCell ref="C1403:D1403"/>
    <mergeCell ref="C1367:D1367"/>
    <mergeCell ref="C1382:D1382"/>
    <mergeCell ref="C1383:D1383"/>
    <mergeCell ref="C1384:D1384"/>
    <mergeCell ref="C1385:D1385"/>
    <mergeCell ref="C1392:D1392"/>
    <mergeCell ref="C1354:D1354"/>
    <mergeCell ref="C1360:D1360"/>
    <mergeCell ref="C1363:D1363"/>
    <mergeCell ref="C1364:D1364"/>
    <mergeCell ref="C1365:D1365"/>
    <mergeCell ref="C1366:D1366"/>
    <mergeCell ref="C1314:D1314"/>
    <mergeCell ref="C1317:D1317"/>
    <mergeCell ref="C1323:D1323"/>
    <mergeCell ref="C1331:D1331"/>
    <mergeCell ref="C1332:D1332"/>
    <mergeCell ref="C1350:D1350"/>
    <mergeCell ref="C1283:D1283"/>
    <mergeCell ref="C1287:D1287"/>
    <mergeCell ref="C1288:D1288"/>
    <mergeCell ref="B1298:D1298"/>
    <mergeCell ref="B1300:D1300"/>
    <mergeCell ref="B1303:D1303"/>
    <mergeCell ref="C1262:D1262"/>
    <mergeCell ref="C1265:D1265"/>
    <mergeCell ref="C1266:D1266"/>
    <mergeCell ref="C1274:D1274"/>
    <mergeCell ref="C1277:D1277"/>
    <mergeCell ref="C1278:D1278"/>
    <mergeCell ref="C1247:D1247"/>
    <mergeCell ref="C1248:D1248"/>
    <mergeCell ref="C1255:D1255"/>
    <mergeCell ref="C1259:D1259"/>
    <mergeCell ref="C1260:D1260"/>
    <mergeCell ref="C1261:D1261"/>
    <mergeCell ref="C1227:D1227"/>
    <mergeCell ref="C1228:D1228"/>
    <mergeCell ref="C1229:D1229"/>
    <mergeCell ref="C1230:D1230"/>
    <mergeCell ref="C1245:D1245"/>
    <mergeCell ref="C1246:D1246"/>
    <mergeCell ref="C1194:D1194"/>
    <mergeCell ref="C1195:D1195"/>
    <mergeCell ref="C1213:D1213"/>
    <mergeCell ref="C1217:D1217"/>
    <mergeCell ref="C1223:D1223"/>
    <mergeCell ref="C1226:D1226"/>
    <mergeCell ref="B1161:D1161"/>
    <mergeCell ref="B1163:D1163"/>
    <mergeCell ref="B1166:D1166"/>
    <mergeCell ref="C1177:D1177"/>
    <mergeCell ref="C1180:D1180"/>
    <mergeCell ref="C1186:D1186"/>
    <mergeCell ref="C1137:D1137"/>
    <mergeCell ref="C1140:D1140"/>
    <mergeCell ref="C1141:D1141"/>
    <mergeCell ref="C1146:D1146"/>
    <mergeCell ref="C1150:D1150"/>
    <mergeCell ref="C1151:D1151"/>
    <mergeCell ref="C1122:D1122"/>
    <mergeCell ref="C1123:D1123"/>
    <mergeCell ref="C1124:D1124"/>
    <mergeCell ref="C1125:D1125"/>
    <mergeCell ref="C1128:D1128"/>
    <mergeCell ref="C1129:D1129"/>
    <mergeCell ref="C1093:D1093"/>
    <mergeCell ref="C1108:D1108"/>
    <mergeCell ref="C1109:D1109"/>
    <mergeCell ref="C1110:D1110"/>
    <mergeCell ref="C1111:D1111"/>
    <mergeCell ref="C1118:D1118"/>
    <mergeCell ref="C1080:D1080"/>
    <mergeCell ref="C1086:D1086"/>
    <mergeCell ref="C1089:D1089"/>
    <mergeCell ref="C1090:D1090"/>
    <mergeCell ref="C1091:D1091"/>
    <mergeCell ref="C1092:D1092"/>
    <mergeCell ref="C1040:D1040"/>
    <mergeCell ref="C1043:D1043"/>
    <mergeCell ref="C1049:D1049"/>
    <mergeCell ref="C1057:D1057"/>
    <mergeCell ref="C1058:D1058"/>
    <mergeCell ref="C1076:D1076"/>
    <mergeCell ref="C1009:D1009"/>
    <mergeCell ref="C1013:D1013"/>
    <mergeCell ref="C1014:D1014"/>
    <mergeCell ref="B1024:D1024"/>
    <mergeCell ref="B1026:D1026"/>
    <mergeCell ref="B1029:D1029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87:D887"/>
    <mergeCell ref="B889:D889"/>
    <mergeCell ref="B892:D892"/>
    <mergeCell ref="C903:D903"/>
    <mergeCell ref="C906:D906"/>
    <mergeCell ref="C912:D912"/>
    <mergeCell ref="C863:D863"/>
    <mergeCell ref="C866:D866"/>
    <mergeCell ref="C867:D867"/>
    <mergeCell ref="C872:D872"/>
    <mergeCell ref="C876:D876"/>
    <mergeCell ref="C877:D877"/>
    <mergeCell ref="C848:D848"/>
    <mergeCell ref="C849:D849"/>
    <mergeCell ref="C850:D850"/>
    <mergeCell ref="C851:D851"/>
    <mergeCell ref="C854:D854"/>
    <mergeCell ref="C855:D855"/>
    <mergeCell ref="C819:D819"/>
    <mergeCell ref="C834:D834"/>
    <mergeCell ref="C835:D835"/>
    <mergeCell ref="C836:D836"/>
    <mergeCell ref="C837:D837"/>
    <mergeCell ref="C844:D844"/>
    <mergeCell ref="C806:D806"/>
    <mergeCell ref="C812:D812"/>
    <mergeCell ref="C815:D815"/>
    <mergeCell ref="C816:D816"/>
    <mergeCell ref="C817:D817"/>
    <mergeCell ref="C818:D818"/>
    <mergeCell ref="C766:D766"/>
    <mergeCell ref="C769:D769"/>
    <mergeCell ref="C775:D775"/>
    <mergeCell ref="C783:D783"/>
    <mergeCell ref="C784:D784"/>
    <mergeCell ref="C802:D802"/>
    <mergeCell ref="C735:D735"/>
    <mergeCell ref="C739:D739"/>
    <mergeCell ref="C740:D740"/>
    <mergeCell ref="B750:D750"/>
    <mergeCell ref="B752:D752"/>
    <mergeCell ref="B755:D755"/>
    <mergeCell ref="C714:D714"/>
    <mergeCell ref="C717:D717"/>
    <mergeCell ref="C718:D718"/>
    <mergeCell ref="C726:D726"/>
    <mergeCell ref="C729:D729"/>
    <mergeCell ref="C730:D730"/>
    <mergeCell ref="C699:D699"/>
    <mergeCell ref="C700:D700"/>
    <mergeCell ref="C707:D707"/>
    <mergeCell ref="C711:D711"/>
    <mergeCell ref="C712:D712"/>
    <mergeCell ref="C713:D713"/>
    <mergeCell ref="C679:D679"/>
    <mergeCell ref="C680:D680"/>
    <mergeCell ref="C681:D681"/>
    <mergeCell ref="C682:D682"/>
    <mergeCell ref="C697:D697"/>
    <mergeCell ref="C698:D698"/>
    <mergeCell ref="C646:D646"/>
    <mergeCell ref="C647:D647"/>
    <mergeCell ref="C665:D665"/>
    <mergeCell ref="C669:D669"/>
    <mergeCell ref="C675:D675"/>
    <mergeCell ref="C678:D678"/>
    <mergeCell ref="B613:D613"/>
    <mergeCell ref="B615:D615"/>
    <mergeCell ref="B618:D618"/>
    <mergeCell ref="C629:D629"/>
    <mergeCell ref="C632:D632"/>
    <mergeCell ref="C638:D63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497:D497"/>
    <mergeCell ref="C503:D503"/>
    <mergeCell ref="C535:D535"/>
    <mergeCell ref="C536:D536"/>
    <mergeCell ref="C516:D516"/>
    <mergeCell ref="C521:D521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B604:C604"/>
    <mergeCell ref="F604:I604"/>
    <mergeCell ref="B605:C605"/>
    <mergeCell ref="G605:I605"/>
    <mergeCell ref="G607:I607"/>
    <mergeCell ref="C405:D405"/>
    <mergeCell ref="F600:I600"/>
    <mergeCell ref="F601:I601"/>
    <mergeCell ref="B603:C603"/>
    <mergeCell ref="F603:I603"/>
  </mergeCells>
  <conditionalFormatting sqref="D447">
    <cfRule type="cellIs" priority="173" dxfId="103" operator="notEqual" stopIfTrue="1">
      <formula>0</formula>
    </cfRule>
  </conditionalFormatting>
  <conditionalFormatting sqref="D598">
    <cfRule type="cellIs" priority="172" dxfId="103" operator="notEqual" stopIfTrue="1">
      <formula>0</formula>
    </cfRule>
  </conditionalFormatting>
  <conditionalFormatting sqref="E15">
    <cfRule type="cellIs" priority="162" dxfId="104" operator="equal" stopIfTrue="1">
      <formula>"ЧУЖДИ СРЕДСТВА"</formula>
    </cfRule>
    <cfRule type="cellIs" priority="163" dxfId="105" operator="equal" stopIfTrue="1">
      <formula>"СЕС - ДМП"</formula>
    </cfRule>
    <cfRule type="cellIs" priority="164" dxfId="106" operator="equal" stopIfTrue="1">
      <formula>"СЕС - РА"</formula>
    </cfRule>
    <cfRule type="cellIs" priority="165" dxfId="107" operator="equal" stopIfTrue="1">
      <formula>"СЕС - ДЕС"</formula>
    </cfRule>
    <cfRule type="cellIs" priority="167" dxfId="108" operator="equal" stopIfTrue="1">
      <formula>"СЕС - КСФ"</formula>
    </cfRule>
  </conditionalFormatting>
  <conditionalFormatting sqref="E447">
    <cfRule type="cellIs" priority="116" dxfId="109" operator="notEqual" stopIfTrue="1">
      <formula>0</formula>
    </cfRule>
  </conditionalFormatting>
  <conditionalFormatting sqref="F447">
    <cfRule type="cellIs" priority="115" dxfId="109" operator="notEqual" stopIfTrue="1">
      <formula>0</formula>
    </cfRule>
  </conditionalFormatting>
  <conditionalFormatting sqref="G447">
    <cfRule type="cellIs" priority="114" dxfId="109" operator="notEqual" stopIfTrue="1">
      <formula>0</formula>
    </cfRule>
  </conditionalFormatting>
  <conditionalFormatting sqref="H447">
    <cfRule type="cellIs" priority="113" dxfId="109" operator="notEqual" stopIfTrue="1">
      <formula>0</formula>
    </cfRule>
  </conditionalFormatting>
  <conditionalFormatting sqref="I447">
    <cfRule type="cellIs" priority="112" dxfId="109" operator="notEqual" stopIfTrue="1">
      <formula>0</formula>
    </cfRule>
  </conditionalFormatting>
  <conditionalFormatting sqref="E598:F598">
    <cfRule type="cellIs" priority="108" dxfId="109" operator="notEqual" stopIfTrue="1">
      <formula>0</formula>
    </cfRule>
  </conditionalFormatting>
  <conditionalFormatting sqref="G598">
    <cfRule type="cellIs" priority="107" dxfId="109" operator="notEqual" stopIfTrue="1">
      <formula>0</formula>
    </cfRule>
  </conditionalFormatting>
  <conditionalFormatting sqref="H598">
    <cfRule type="cellIs" priority="106" dxfId="109" operator="notEqual" stopIfTrue="1">
      <formula>0</formula>
    </cfRule>
  </conditionalFormatting>
  <conditionalFormatting sqref="I598">
    <cfRule type="cellIs" priority="105" dxfId="109" operator="notEqual" stopIfTrue="1">
      <formula>0</formula>
    </cfRule>
  </conditionalFormatting>
  <conditionalFormatting sqref="F168">
    <cfRule type="cellIs" priority="82" dxfId="84" operator="greaterThan" stopIfTrue="1">
      <formula>$F$25</formula>
    </cfRule>
  </conditionalFormatting>
  <conditionalFormatting sqref="G168">
    <cfRule type="cellIs" priority="81" dxfId="84" operator="greaterThan" stopIfTrue="1">
      <formula>$G$25</formula>
    </cfRule>
  </conditionalFormatting>
  <conditionalFormatting sqref="H168">
    <cfRule type="cellIs" priority="80" dxfId="84" operator="greaterThan" stopIfTrue="1">
      <formula>$H$25</formula>
    </cfRule>
  </conditionalFormatting>
  <conditionalFormatting sqref="I168">
    <cfRule type="cellIs" priority="79" dxfId="84" operator="greaterThan" stopIfTrue="1">
      <formula>$I$25</formula>
    </cfRule>
  </conditionalFormatting>
  <conditionalFormatting sqref="E168">
    <cfRule type="cellIs" priority="78" dxfId="84" operator="greaterThan" stopIfTrue="1">
      <formula>$F$25</formula>
    </cfRule>
  </conditionalFormatting>
  <conditionalFormatting sqref="F618">
    <cfRule type="cellIs" priority="77" dxfId="110" operator="equal" stopIfTrue="1">
      <formula>0</formula>
    </cfRule>
  </conditionalFormatting>
  <conditionalFormatting sqref="D627">
    <cfRule type="cellIs" priority="73" dxfId="1" operator="notEqual" stopIfTrue="1">
      <formula>"Изберете група"</formula>
    </cfRule>
    <cfRule type="cellIs" priority="76" dxfId="0" operator="equal" stopIfTrue="1">
      <formula>"Изберете група"</formula>
    </cfRule>
  </conditionalFormatting>
  <conditionalFormatting sqref="D744">
    <cfRule type="cellIs" priority="75" dxfId="111" operator="equal" stopIfTrue="1">
      <formula>0</formula>
    </cfRule>
  </conditionalFormatting>
  <conditionalFormatting sqref="C625">
    <cfRule type="cellIs" priority="74" dxfId="2" operator="notEqual" stopIfTrue="1">
      <formula>0</formula>
    </cfRule>
  </conditionalFormatting>
  <conditionalFormatting sqref="C627">
    <cfRule type="cellIs" priority="71" dxfId="1" operator="notEqual" stopIfTrue="1">
      <formula>0</formula>
    </cfRule>
    <cfRule type="cellIs" priority="72" dxfId="0" operator="equal" stopIfTrue="1">
      <formula>0</formula>
    </cfRule>
  </conditionalFormatting>
  <conditionalFormatting sqref="F755">
    <cfRule type="cellIs" priority="70" dxfId="110" operator="equal" stopIfTrue="1">
      <formula>0</formula>
    </cfRule>
  </conditionalFormatting>
  <conditionalFormatting sqref="D764">
    <cfRule type="cellIs" priority="66" dxfId="1" operator="notEqual" stopIfTrue="1">
      <formula>"Изберете група"</formula>
    </cfRule>
    <cfRule type="cellIs" priority="69" dxfId="0" operator="equal" stopIfTrue="1">
      <formula>"Изберете група"</formula>
    </cfRule>
  </conditionalFormatting>
  <conditionalFormatting sqref="D881">
    <cfRule type="cellIs" priority="68" dxfId="111" operator="equal" stopIfTrue="1">
      <formula>0</formula>
    </cfRule>
  </conditionalFormatting>
  <conditionalFormatting sqref="C762">
    <cfRule type="cellIs" priority="67" dxfId="2" operator="notEqual" stopIfTrue="1">
      <formula>0</formula>
    </cfRule>
  </conditionalFormatting>
  <conditionalFormatting sqref="C764">
    <cfRule type="cellIs" priority="64" dxfId="1" operator="notEqual" stopIfTrue="1">
      <formula>0</formula>
    </cfRule>
    <cfRule type="cellIs" priority="65" dxfId="0" operator="equal" stopIfTrue="1">
      <formula>0</formula>
    </cfRule>
  </conditionalFormatting>
  <conditionalFormatting sqref="F892">
    <cfRule type="cellIs" priority="63" dxfId="110" operator="equal" stopIfTrue="1">
      <formula>0</formula>
    </cfRule>
  </conditionalFormatting>
  <conditionalFormatting sqref="D901">
    <cfRule type="cellIs" priority="59" dxfId="1" operator="notEqual" stopIfTrue="1">
      <formula>"Изберете група"</formula>
    </cfRule>
    <cfRule type="cellIs" priority="62" dxfId="0" operator="equal" stopIfTrue="1">
      <formula>"Изберете група"</formula>
    </cfRule>
  </conditionalFormatting>
  <conditionalFormatting sqref="D1018">
    <cfRule type="cellIs" priority="61" dxfId="111" operator="equal" stopIfTrue="1">
      <formula>0</formula>
    </cfRule>
  </conditionalFormatting>
  <conditionalFormatting sqref="C899">
    <cfRule type="cellIs" priority="60" dxfId="2" operator="notEqual" stopIfTrue="1">
      <formula>0</formula>
    </cfRule>
  </conditionalFormatting>
  <conditionalFormatting sqref="C901">
    <cfRule type="cellIs" priority="57" dxfId="1" operator="notEqual" stopIfTrue="1">
      <formula>0</formula>
    </cfRule>
    <cfRule type="cellIs" priority="58" dxfId="0" operator="equal" stopIfTrue="1">
      <formula>0</formula>
    </cfRule>
  </conditionalFormatting>
  <conditionalFormatting sqref="F1029">
    <cfRule type="cellIs" priority="56" dxfId="110" operator="equal" stopIfTrue="1">
      <formula>0</formula>
    </cfRule>
  </conditionalFormatting>
  <conditionalFormatting sqref="D1038">
    <cfRule type="cellIs" priority="52" dxfId="1" operator="notEqual" stopIfTrue="1">
      <formula>"Изберете група"</formula>
    </cfRule>
    <cfRule type="cellIs" priority="55" dxfId="0" operator="equal" stopIfTrue="1">
      <formula>"Изберете група"</formula>
    </cfRule>
  </conditionalFormatting>
  <conditionalFormatting sqref="D1155">
    <cfRule type="cellIs" priority="54" dxfId="111" operator="equal" stopIfTrue="1">
      <formula>0</formula>
    </cfRule>
  </conditionalFormatting>
  <conditionalFormatting sqref="C1036">
    <cfRule type="cellIs" priority="53" dxfId="2" operator="notEqual" stopIfTrue="1">
      <formula>0</formula>
    </cfRule>
  </conditionalFormatting>
  <conditionalFormatting sqref="C1038">
    <cfRule type="cellIs" priority="50" dxfId="1" operator="notEqual" stopIfTrue="1">
      <formula>0</formula>
    </cfRule>
    <cfRule type="cellIs" priority="51" dxfId="0" operator="equal" stopIfTrue="1">
      <formula>0</formula>
    </cfRule>
  </conditionalFormatting>
  <conditionalFormatting sqref="F1166">
    <cfRule type="cellIs" priority="49" dxfId="110" operator="equal" stopIfTrue="1">
      <formula>0</formula>
    </cfRule>
  </conditionalFormatting>
  <conditionalFormatting sqref="D1175">
    <cfRule type="cellIs" priority="45" dxfId="1" operator="notEqual" stopIfTrue="1">
      <formula>"Изберете група"</formula>
    </cfRule>
    <cfRule type="cellIs" priority="48" dxfId="0" operator="equal" stopIfTrue="1">
      <formula>"Изберете група"</formula>
    </cfRule>
  </conditionalFormatting>
  <conditionalFormatting sqref="D1292">
    <cfRule type="cellIs" priority="47" dxfId="111" operator="equal" stopIfTrue="1">
      <formula>0</formula>
    </cfRule>
  </conditionalFormatting>
  <conditionalFormatting sqref="C1173">
    <cfRule type="cellIs" priority="46" dxfId="2" operator="notEqual" stopIfTrue="1">
      <formula>0</formula>
    </cfRule>
  </conditionalFormatting>
  <conditionalFormatting sqref="C1175">
    <cfRule type="cellIs" priority="43" dxfId="1" operator="notEqual" stopIfTrue="1">
      <formula>0</formula>
    </cfRule>
    <cfRule type="cellIs" priority="44" dxfId="0" operator="equal" stopIfTrue="1">
      <formula>0</formula>
    </cfRule>
  </conditionalFormatting>
  <conditionalFormatting sqref="F1303">
    <cfRule type="cellIs" priority="42" dxfId="110" operator="equal" stopIfTrue="1">
      <formula>0</formula>
    </cfRule>
  </conditionalFormatting>
  <conditionalFormatting sqref="D1312">
    <cfRule type="cellIs" priority="38" dxfId="1" operator="notEqual" stopIfTrue="1">
      <formula>"Изберете група"</formula>
    </cfRule>
    <cfRule type="cellIs" priority="41" dxfId="0" operator="equal" stopIfTrue="1">
      <formula>"Изберете група"</formula>
    </cfRule>
  </conditionalFormatting>
  <conditionalFormatting sqref="D1429">
    <cfRule type="cellIs" priority="40" dxfId="111" operator="equal" stopIfTrue="1">
      <formula>0</formula>
    </cfRule>
  </conditionalFormatting>
  <conditionalFormatting sqref="C1310">
    <cfRule type="cellIs" priority="39" dxfId="2" operator="notEqual" stopIfTrue="1">
      <formula>0</formula>
    </cfRule>
  </conditionalFormatting>
  <conditionalFormatting sqref="C1312">
    <cfRule type="cellIs" priority="36" dxfId="1" operator="notEqual" stopIfTrue="1">
      <formula>0</formula>
    </cfRule>
    <cfRule type="cellIs" priority="37" dxfId="0" operator="equal" stopIfTrue="1">
      <formula>0</formula>
    </cfRule>
  </conditionalFormatting>
  <conditionalFormatting sqref="F1440">
    <cfRule type="cellIs" priority="35" dxfId="110" operator="equal" stopIfTrue="1">
      <formula>0</formula>
    </cfRule>
  </conditionalFormatting>
  <conditionalFormatting sqref="D1449">
    <cfRule type="cellIs" priority="31" dxfId="1" operator="notEqual" stopIfTrue="1">
      <formula>"Изберете група"</formula>
    </cfRule>
    <cfRule type="cellIs" priority="34" dxfId="0" operator="equal" stopIfTrue="1">
      <formula>"Изберете група"</formula>
    </cfRule>
  </conditionalFormatting>
  <conditionalFormatting sqref="D1566">
    <cfRule type="cellIs" priority="33" dxfId="111" operator="equal" stopIfTrue="1">
      <formula>0</formula>
    </cfRule>
  </conditionalFormatting>
  <conditionalFormatting sqref="C1447">
    <cfRule type="cellIs" priority="32" dxfId="2" operator="notEqual" stopIfTrue="1">
      <formula>0</formula>
    </cfRule>
  </conditionalFormatting>
  <conditionalFormatting sqref="C1449">
    <cfRule type="cellIs" priority="29" dxfId="1" operator="notEqual" stopIfTrue="1">
      <formula>0</formula>
    </cfRule>
    <cfRule type="cellIs" priority="30" dxfId="0" operator="equal" stopIfTrue="1">
      <formula>0</formula>
    </cfRule>
  </conditionalFormatting>
  <conditionalFormatting sqref="F1577">
    <cfRule type="cellIs" priority="28" dxfId="110" operator="equal" stopIfTrue="1">
      <formula>0</formula>
    </cfRule>
  </conditionalFormatting>
  <conditionalFormatting sqref="D1586">
    <cfRule type="cellIs" priority="24" dxfId="1" operator="notEqual" stopIfTrue="1">
      <formula>"Изберете група"</formula>
    </cfRule>
    <cfRule type="cellIs" priority="27" dxfId="0" operator="equal" stopIfTrue="1">
      <formula>"Изберете група"</formula>
    </cfRule>
  </conditionalFormatting>
  <conditionalFormatting sqref="D1703">
    <cfRule type="cellIs" priority="26" dxfId="111" operator="equal" stopIfTrue="1">
      <formula>0</formula>
    </cfRule>
  </conditionalFormatting>
  <conditionalFormatting sqref="C1584">
    <cfRule type="cellIs" priority="25" dxfId="2" operator="notEqual" stopIfTrue="1">
      <formula>0</formula>
    </cfRule>
  </conditionalFormatting>
  <conditionalFormatting sqref="C1586">
    <cfRule type="cellIs" priority="22" dxfId="1" operator="notEqual" stopIfTrue="1">
      <formula>0</formula>
    </cfRule>
    <cfRule type="cellIs" priority="23" dxfId="0" operator="equal" stopIfTrue="1">
      <formula>0</formula>
    </cfRule>
  </conditionalFormatting>
  <conditionalFormatting sqref="F1714">
    <cfRule type="cellIs" priority="21" dxfId="110" operator="equal" stopIfTrue="1">
      <formula>0</formula>
    </cfRule>
  </conditionalFormatting>
  <conditionalFormatting sqref="D1723">
    <cfRule type="cellIs" priority="17" dxfId="1" operator="notEqual" stopIfTrue="1">
      <formula>"Изберете група"</formula>
    </cfRule>
    <cfRule type="cellIs" priority="20" dxfId="0" operator="equal" stopIfTrue="1">
      <formula>"Изберете група"</formula>
    </cfRule>
  </conditionalFormatting>
  <conditionalFormatting sqref="D1840">
    <cfRule type="cellIs" priority="19" dxfId="111" operator="equal" stopIfTrue="1">
      <formula>0</formula>
    </cfRule>
  </conditionalFormatting>
  <conditionalFormatting sqref="C1721">
    <cfRule type="cellIs" priority="18" dxfId="2" operator="notEqual" stopIfTrue="1">
      <formula>0</formula>
    </cfRule>
  </conditionalFormatting>
  <conditionalFormatting sqref="C1723">
    <cfRule type="cellIs" priority="15" dxfId="1" operator="notEqual" stopIfTrue="1">
      <formula>0</formula>
    </cfRule>
    <cfRule type="cellIs" priority="16" dxfId="0" operator="equal" stopIfTrue="1">
      <formula>0</formula>
    </cfRule>
  </conditionalFormatting>
  <conditionalFormatting sqref="F1851">
    <cfRule type="cellIs" priority="14" dxfId="110" operator="equal" stopIfTrue="1">
      <formula>0</formula>
    </cfRule>
  </conditionalFormatting>
  <conditionalFormatting sqref="D1860">
    <cfRule type="cellIs" priority="10" dxfId="1" operator="notEqual" stopIfTrue="1">
      <formula>"Изберете група"</formula>
    </cfRule>
    <cfRule type="cellIs" priority="13" dxfId="0" operator="equal" stopIfTrue="1">
      <formula>"Изберете група"</formula>
    </cfRule>
  </conditionalFormatting>
  <conditionalFormatting sqref="D1977">
    <cfRule type="cellIs" priority="12" dxfId="111" operator="equal" stopIfTrue="1">
      <formula>0</formula>
    </cfRule>
  </conditionalFormatting>
  <conditionalFormatting sqref="C1858">
    <cfRule type="cellIs" priority="11" dxfId="2" operator="notEqual" stopIfTrue="1">
      <formula>0</formula>
    </cfRule>
  </conditionalFormatting>
  <conditionalFormatting sqref="C1860">
    <cfRule type="cellIs" priority="8" dxfId="1" operator="notEqual" stopIfTrue="1">
      <formula>0</formula>
    </cfRule>
    <cfRule type="cellIs" priority="9" dxfId="0" operator="equal" stopIfTrue="1">
      <formula>0</formula>
    </cfRule>
  </conditionalFormatting>
  <conditionalFormatting sqref="F1988">
    <cfRule type="cellIs" priority="7" dxfId="110" operator="equal" stopIfTrue="1">
      <formula>0</formula>
    </cfRule>
  </conditionalFormatting>
  <conditionalFormatting sqref="D1997">
    <cfRule type="cellIs" priority="3" dxfId="1" operator="notEqual" stopIfTrue="1">
      <formula>"Изберете група"</formula>
    </cfRule>
    <cfRule type="cellIs" priority="6" dxfId="0" operator="equal" stopIfTrue="1">
      <formula>"Изберете група"</formula>
    </cfRule>
  </conditionalFormatting>
  <conditionalFormatting sqref="D2114">
    <cfRule type="cellIs" priority="5" dxfId="111" operator="equal" stopIfTrue="1">
      <formula>0</formula>
    </cfRule>
  </conditionalFormatting>
  <conditionalFormatting sqref="C1995">
    <cfRule type="cellIs" priority="4" dxfId="2" operator="notEqual" stopIfTrue="1">
      <formula>0</formula>
    </cfRule>
  </conditionalFormatting>
  <conditionalFormatting sqref="C1997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type="whole" operator="lessThan" allowBlank="1" showInputMessage="1" showErrorMessage="1" error="Въвежда се цяло число!" sqref="E549:I556 E596:I596 E362:I374 E413:I418 E66:I71 E384:I387 E26:I27 E405:I405 E84:I84 E23:I24 E62:I63 E91:I92 E376:I377 E380:I381 E400:I401 E76:I76 E29:I32 E34:I38 E40:I46 E48:I51 E59:I60 E389:I390 E407:I408 E479:I480 E88:I88 E397:I398 E522:I523 E532:I534 E502:I502 E112:I113 E394:I395 E633:I637 E676:I681 E666:I668 E648:I664 E630:I631 E688:I690 E639:I646 E731:I734 E727:I729 E719:I725 E715:I717 E708:I713 E701:I706 E670:I673 E736:I737 E683:I686 E740:I740 E692:I699 E770:I774 E813:I818 E803:I805 E785:I801 E767:I768 E825:I827 E776:I783 E868:I871 E864:I866 E856:I862 E852:I854 E845:I850 E838:I843 E807:I810 E873:I874 E820:I823 E877:I877 E829:I836 E907:I911 E950:I955 E940:I942 E922:I938 E904:I905 E962:I964 E913:I920 E1005:I1008 E1001:I1003 E993:I999 E989:I991 E982:I987 E975:I980 E944:I947 E1010:I1011 E957:I960 E1014:I1014 E966:I973 E1044:I1048 E1087:I1092 E1077:I1079 E1059:I1075 E1041:I1042 E1099:I1101 E1050:I1057 E1142:I1145 E1138:I1140 E1130:I1136 E1126:I1128 E1119:I1124 E1112:I1117 E1081:I1084 E1147:I1148">
      <formula1>999999999999999000</formula1>
    </dataValidation>
    <dataValidation type="whole" operator="lessThan" allowBlank="1" showInputMessage="1" showErrorMessage="1" error="Въвежда се цяло число!" sqref="E1094:I1097 E1151:I1151 E1103:I1110 E1181:I1185 E1224:I1229 E1214:I1216 E1196:I1212 E1178:I1179 E1236:I1238 E2062:I2069 E1279:I1282 E1275:I1277 E1267:I1273 E1263:I1265 E1256:I1261 E1249:I1254 E1218:I1221 E1284:I1285 E1231:I1234 E1288:I1288 E1240:I1247 E1318:I1322 E1361:I1366 E1351:I1353 E1333:I1349 E1315:I1316 E1373:I1375 E1324:I1331 E1416:I1419 E1412:I1414 E1404:I1410 E1400:I1402 E1393:I1398 E1386:I1391 E1355:I1358 E1421:I1422 E1368:I1371 E1425:I1425 E1377:I1384 E1455:I1459 E1498:I1503 E1488:I1490 E1470:I1486 E1452:I1453 E1510:I1512 E1461:I1468 E1553:I1556 E1549:I1551 E1541:I1547 E1537:I1539 E1530:I1535 E1523:I1528 E1492:I1495 E1558:I1559 E1505:I1508 E1562:I1562 E1514:I1521 E1592:I1596 E1635:I1640 E1625:I1627 E1607:I1623 E1589:I1590 E1647:I1649 E1598:I1605 E1690:I1693 E1686:I1688 E1678:I1684 E1674:I1676 E1667:I1672 E1660:I1665 E1629:I1632 E1695:I1696 E1642:I1645 E1699:I1699 E1651:I1658 E1729:I1733 E1772:I1777 E1762:I1764 E1744:I1760 E1726:I1727 E1784:I1786 E1735:I1742 E1827:I1830 E1823:I1825 E1815:I1821 E1811:I1813 E1804:I1809 E1797:I1802 E1766:I1769 E1832:I1833 E1779:I1782 E1836:I1836 E1788:I1795 E1866:I1870 E1909:I1914 E1899:I1901 E1881:I1897 E1863:I1864 E1921:I1923 E1872:I1879">
      <formula1>999999999999999000</formula1>
    </dataValidation>
    <dataValidation type="whole" operator="lessThan" allowBlank="1" showInputMessage="1" showErrorMessage="1" error="Въвежда се цяло число!" sqref="E1964:I1967 E1960:I1962 E1952:I1958 E1948:I1950 E1941:I1946 E1934:I1939 E1903:I1906 E1969:I1970 E1916:I1919 E1973:I1973 E1925:I1932 E2003:I2007 E2046:I2051 E2036:I2038 E2018:I2034 E2000:I2001 E2058:I2060 E2009:I2016 E2101:I2104 E2097:I2099 E2089:I2095 E2085:I2087 E2078:I2083 E2071:I2076 E2040:I2043 E2106:I2107 E2053:I2056 E2110:I2110 H1187:I1194 G1187 E1188:G1194 E1187">
      <formula1>999999999999999000</formula1>
    </dataValidation>
    <dataValidation type="whole" operator="lessThan" allowBlank="1" showInputMessage="1" showErrorMessage="1" error="Въвежда се цяло яисло!" sqref="E585:I585 E592:I595 E472:I474 E535:I535 E525:I530 E545:I546 E427:I428 E579:I580 E557:I561 E422:I424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E72:I75 E425:I425 E77:I83 E28:I28 E33:I33 E39:I39 E47:I47 E160:I160 E52:I57 E61:I61 E64:I65 E123:I158 E25:I25 E85:I87 E114:I119 E22:I22 E168:I168 E89:I90 E93:I111">
      <formula1>99999999999999900</formula1>
    </dataValidation>
    <dataValidation type="whole" operator="lessThanOrEqual" allowBlank="1" showInputMessage="1" showErrorMessage="1" error="Въвежда се цяло отрицателно число!" sqref="E120:I122 E232:I232 E510:I511 E296:I296 E382:I382 E393:I393 E498:I501 E404:I404 E245:I245 E411:I411 E462:I463 E466:I466 E469:I469 E583:I584 E484:I485 E548:I548 E506:I507 E517:I520 E537:I538 E565:I565 E573:I578 E159:I159 E161:I166 E563:I563 E488:I489 E492:I496 E589:I590 E674:I674 E738:I738 E687:I687 E811:I811 E875:I875 E824:I824 E948:I948 E1012:I1012 E961:I961 E1085:I1085 E1149:I1149 E1098:I1098 E1222:I1222 E1286:I1286 E1235:I1235 E1359:I1359 E1423:I1423 E1372:I1372 E1496:I1496 E1560:I1560 E1509:I1509 E1633:I1633 E1697:I1697 E1646:I1646 E1770:I1770 E1834:I1834 E1783:I1783 E1907:I1907 E1971:I1971 E1920:I1920 E2044:I2044 E2108:I2108 E2057:I2057">
      <formula1>0</formula1>
    </dataValidation>
    <dataValidation type="whole" operator="greaterThanOrEqual" allowBlank="1" showInputMessage="1" showErrorMessage="1" error="Въвежда се цяло положително число!" sqref="E490:I491 E486:I487 E392:I392 E567:I572 E542:I543 E403:I403 E581:I582 E410:I410 E464:I464 E467:I467 E470:I470 E475:I477 E508:I509 E482:I483 E564:I564 E504:I505 E513:I515 E539:I540 E547:I547 E378:I379 E562:I562 E587:I588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 D1173 D1310 D1447 D1584 D1721 D1858 D1995">
      <formula1>OP_LIST</formula1>
    </dataValidation>
    <dataValidation type="list" allowBlank="1" showInputMessage="1" showErrorMessage="1" sqref="D627 D764 D901 D1038 D1175 D1312 D1449 D1586 D1723 D1860 D1997">
      <formula1>GROUPS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7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75390625" style="0" customWidth="1"/>
    <col min="2" max="2" width="80.25390625" style="0" customWidth="1"/>
  </cols>
  <sheetData>
    <row r="1" spans="1:2" ht="12.75">
      <c r="A1" s="704"/>
      <c r="B1" s="704"/>
    </row>
    <row r="2" spans="1:2" ht="12.75">
      <c r="A2" s="812" t="s">
        <v>1548</v>
      </c>
      <c r="B2" s="812"/>
    </row>
    <row r="3" spans="1:2" ht="13.5" thickBot="1">
      <c r="A3" s="704"/>
      <c r="B3" s="704"/>
    </row>
    <row r="4" spans="1:2" ht="13.5" thickBot="1">
      <c r="A4" s="705" t="s">
        <v>1549</v>
      </c>
      <c r="B4" s="706" t="s">
        <v>1550</v>
      </c>
    </row>
    <row r="5" spans="1:2" ht="15">
      <c r="A5" s="707">
        <v>101</v>
      </c>
      <c r="B5" s="708" t="s">
        <v>1551</v>
      </c>
    </row>
    <row r="6" spans="1:2" ht="15">
      <c r="A6" s="709">
        <v>102</v>
      </c>
      <c r="B6" s="710" t="s">
        <v>1552</v>
      </c>
    </row>
    <row r="7" spans="1:2" ht="15">
      <c r="A7" s="709">
        <v>103</v>
      </c>
      <c r="B7" s="710" t="s">
        <v>1553</v>
      </c>
    </row>
    <row r="8" spans="1:2" ht="15">
      <c r="A8" s="709">
        <v>201</v>
      </c>
      <c r="B8" s="710" t="s">
        <v>1554</v>
      </c>
    </row>
    <row r="9" spans="1:2" ht="15">
      <c r="A9" s="709">
        <v>202</v>
      </c>
      <c r="B9" s="710" t="s">
        <v>1555</v>
      </c>
    </row>
    <row r="10" spans="1:2" ht="15">
      <c r="A10" s="709">
        <v>203</v>
      </c>
      <c r="B10" s="710" t="s">
        <v>1556</v>
      </c>
    </row>
    <row r="11" spans="1:2" ht="15">
      <c r="A11" s="709">
        <v>204</v>
      </c>
      <c r="B11" s="710" t="s">
        <v>1557</v>
      </c>
    </row>
    <row r="12" spans="1:2" ht="15">
      <c r="A12" s="709">
        <v>205</v>
      </c>
      <c r="B12" s="710" t="s">
        <v>1558</v>
      </c>
    </row>
    <row r="13" spans="1:2" ht="15">
      <c r="A13" s="709">
        <v>301</v>
      </c>
      <c r="B13" s="710" t="s">
        <v>1559</v>
      </c>
    </row>
    <row r="14" spans="1:2" ht="15">
      <c r="A14" s="709">
        <v>401</v>
      </c>
      <c r="B14" s="710" t="s">
        <v>1560</v>
      </c>
    </row>
    <row r="15" spans="1:2" ht="15">
      <c r="A15" s="709">
        <v>501</v>
      </c>
      <c r="B15" s="710" t="s">
        <v>195</v>
      </c>
    </row>
    <row r="16" spans="1:2" ht="15">
      <c r="A16" s="709">
        <v>502</v>
      </c>
      <c r="B16" s="710" t="s">
        <v>1561</v>
      </c>
    </row>
    <row r="17" spans="1:2" ht="15">
      <c r="A17" s="709">
        <v>503</v>
      </c>
      <c r="B17" s="710" t="s">
        <v>1562</v>
      </c>
    </row>
    <row r="18" spans="1:2" ht="15">
      <c r="A18" s="709">
        <v>601</v>
      </c>
      <c r="B18" s="710" t="s">
        <v>1563</v>
      </c>
    </row>
    <row r="19" spans="1:2" ht="15">
      <c r="A19" s="709">
        <v>602</v>
      </c>
      <c r="B19" s="710" t="s">
        <v>1564</v>
      </c>
    </row>
    <row r="20" spans="1:2" ht="15">
      <c r="A20" s="709">
        <v>701</v>
      </c>
      <c r="B20" s="710" t="s">
        <v>1565</v>
      </c>
    </row>
    <row r="21" spans="1:2" ht="15">
      <c r="A21" s="709">
        <v>702</v>
      </c>
      <c r="B21" s="710" t="s">
        <v>1566</v>
      </c>
    </row>
    <row r="22" spans="1:2" ht="15">
      <c r="A22" s="709">
        <v>703</v>
      </c>
      <c r="B22" s="710" t="s">
        <v>1567</v>
      </c>
    </row>
    <row r="23" spans="1:2" ht="15">
      <c r="A23" s="709">
        <v>704</v>
      </c>
      <c r="B23" s="710" t="s">
        <v>1568</v>
      </c>
    </row>
    <row r="24" spans="1:2" ht="15">
      <c r="A24" s="709">
        <v>801</v>
      </c>
      <c r="B24" s="710" t="s">
        <v>1569</v>
      </c>
    </row>
    <row r="25" spans="1:2" ht="15">
      <c r="A25" s="709">
        <v>802</v>
      </c>
      <c r="B25" s="710" t="s">
        <v>1570</v>
      </c>
    </row>
    <row r="26" spans="1:2" ht="15">
      <c r="A26" s="709">
        <v>803</v>
      </c>
      <c r="B26" s="710" t="s">
        <v>1571</v>
      </c>
    </row>
    <row r="27" spans="1:2" ht="15">
      <c r="A27" s="709">
        <v>804</v>
      </c>
      <c r="B27" s="710" t="s">
        <v>1572</v>
      </c>
    </row>
    <row r="28" spans="1:2" ht="15">
      <c r="A28" s="709">
        <v>805</v>
      </c>
      <c r="B28" s="710" t="s">
        <v>1573</v>
      </c>
    </row>
    <row r="29" spans="1:2" ht="15">
      <c r="A29" s="709">
        <v>806</v>
      </c>
      <c r="B29" s="710" t="s">
        <v>1574</v>
      </c>
    </row>
    <row r="30" spans="1:2" ht="15.75" thickBot="1">
      <c r="A30" s="711">
        <v>901</v>
      </c>
      <c r="B30" s="712" t="s">
        <v>1575</v>
      </c>
    </row>
    <row r="31" spans="1:2" ht="12.75">
      <c r="A31" s="704"/>
      <c r="B31" s="704"/>
    </row>
    <row r="32" spans="1:2" ht="12.75">
      <c r="A32" s="704"/>
      <c r="B32" s="704"/>
    </row>
    <row r="33" spans="1:2" ht="12.75">
      <c r="A33" s="704"/>
      <c r="B33" s="704" t="s">
        <v>1576</v>
      </c>
    </row>
    <row r="34" spans="1:2" ht="12.75">
      <c r="A34" s="704"/>
      <c r="B34" s="704"/>
    </row>
    <row r="35" spans="1:2" ht="25.5">
      <c r="A35" s="704"/>
      <c r="B35" s="713" t="s">
        <v>1577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420">
      <selection activeCell="C432" sqref="C432"/>
    </sheetView>
  </sheetViews>
  <sheetFormatPr defaultColWidth="9.00390625" defaultRowHeight="12.75"/>
  <cols>
    <col min="1" max="1" width="58.25390625" style="512" customWidth="1"/>
    <col min="2" max="2" width="105.875" style="538" customWidth="1"/>
    <col min="3" max="5" width="48.125" style="512" customWidth="1"/>
    <col min="6" max="16384" width="9.125" style="512" customWidth="1"/>
  </cols>
  <sheetData>
    <row r="1" spans="1:3" ht="14.25">
      <c r="A1" s="510" t="s">
        <v>681</v>
      </c>
      <c r="B1" s="511" t="s">
        <v>685</v>
      </c>
      <c r="C1" s="510"/>
    </row>
    <row r="2" spans="1:3" ht="31.5" customHeight="1">
      <c r="A2" s="513">
        <v>0</v>
      </c>
      <c r="B2" s="514" t="s">
        <v>816</v>
      </c>
      <c r="C2" s="515" t="s">
        <v>1268</v>
      </c>
    </row>
    <row r="3" spans="1:3" ht="35.25" customHeight="1">
      <c r="A3" s="513">
        <v>33</v>
      </c>
      <c r="B3" s="514" t="s">
        <v>817</v>
      </c>
      <c r="C3" s="516" t="s">
        <v>1269</v>
      </c>
    </row>
    <row r="4" spans="1:3" ht="35.25" customHeight="1">
      <c r="A4" s="513">
        <v>42</v>
      </c>
      <c r="B4" s="514" t="s">
        <v>818</v>
      </c>
      <c r="C4" s="517" t="s">
        <v>1270</v>
      </c>
    </row>
    <row r="5" spans="1:3" ht="19.5">
      <c r="A5" s="513">
        <v>96</v>
      </c>
      <c r="B5" s="514" t="s">
        <v>819</v>
      </c>
      <c r="C5" s="517" t="s">
        <v>1271</v>
      </c>
    </row>
    <row r="6" spans="1:3" ht="19.5">
      <c r="A6" s="513">
        <v>97</v>
      </c>
      <c r="B6" s="514" t="s">
        <v>820</v>
      </c>
      <c r="C6" s="517" t="s">
        <v>1272</v>
      </c>
    </row>
    <row r="7" spans="1:3" ht="19.5">
      <c r="A7" s="513">
        <v>98</v>
      </c>
      <c r="B7" s="514" t="s">
        <v>821</v>
      </c>
      <c r="C7" s="517" t="s">
        <v>1273</v>
      </c>
    </row>
    <row r="8" spans="1:3" ht="15">
      <c r="A8" s="518"/>
      <c r="B8" s="518"/>
      <c r="C8" s="518"/>
    </row>
    <row r="9" spans="1:3" ht="15">
      <c r="A9" s="519"/>
      <c r="B9" s="519"/>
      <c r="C9" s="520"/>
    </row>
    <row r="10" spans="1:3" ht="14.25">
      <c r="A10" s="726" t="s">
        <v>681</v>
      </c>
      <c r="B10" s="727" t="s">
        <v>684</v>
      </c>
      <c r="C10" s="726"/>
    </row>
    <row r="11" spans="1:3" ht="14.25">
      <c r="A11" s="723"/>
      <c r="B11" s="724" t="s">
        <v>291</v>
      </c>
      <c r="C11" s="723"/>
    </row>
    <row r="12" spans="1:3" ht="15.75">
      <c r="A12" s="521">
        <v>1101</v>
      </c>
      <c r="B12" s="522" t="s">
        <v>292</v>
      </c>
      <c r="C12" s="521">
        <v>1101</v>
      </c>
    </row>
    <row r="13" spans="1:3" ht="15.75">
      <c r="A13" s="521">
        <v>1103</v>
      </c>
      <c r="B13" s="523" t="s">
        <v>293</v>
      </c>
      <c r="C13" s="521">
        <v>1103</v>
      </c>
    </row>
    <row r="14" spans="1:3" ht="15.75">
      <c r="A14" s="521">
        <v>1104</v>
      </c>
      <c r="B14" s="524" t="s">
        <v>294</v>
      </c>
      <c r="C14" s="521">
        <v>1104</v>
      </c>
    </row>
    <row r="15" spans="1:3" ht="15.75">
      <c r="A15" s="521">
        <v>1105</v>
      </c>
      <c r="B15" s="524" t="s">
        <v>295</v>
      </c>
      <c r="C15" s="521">
        <v>1105</v>
      </c>
    </row>
    <row r="16" spans="1:3" ht="15.75">
      <c r="A16" s="521">
        <v>1106</v>
      </c>
      <c r="B16" s="524" t="s">
        <v>296</v>
      </c>
      <c r="C16" s="521">
        <v>1106</v>
      </c>
    </row>
    <row r="17" spans="1:3" ht="15.75">
      <c r="A17" s="521">
        <v>1107</v>
      </c>
      <c r="B17" s="524" t="s">
        <v>297</v>
      </c>
      <c r="C17" s="521">
        <v>1107</v>
      </c>
    </row>
    <row r="18" spans="1:3" ht="15.75">
      <c r="A18" s="521">
        <v>1108</v>
      </c>
      <c r="B18" s="524" t="s">
        <v>298</v>
      </c>
      <c r="C18" s="521">
        <v>1108</v>
      </c>
    </row>
    <row r="19" spans="1:3" ht="15.75">
      <c r="A19" s="521">
        <v>1111</v>
      </c>
      <c r="B19" s="525" t="s">
        <v>299</v>
      </c>
      <c r="C19" s="521">
        <v>1111</v>
      </c>
    </row>
    <row r="20" spans="1:3" ht="15.75">
      <c r="A20" s="521">
        <v>1115</v>
      </c>
      <c r="B20" s="525" t="s">
        <v>300</v>
      </c>
      <c r="C20" s="521">
        <v>1115</v>
      </c>
    </row>
    <row r="21" spans="1:3" ht="15.75">
      <c r="A21" s="521">
        <v>1116</v>
      </c>
      <c r="B21" s="525" t="s">
        <v>301</v>
      </c>
      <c r="C21" s="521">
        <v>1116</v>
      </c>
    </row>
    <row r="22" spans="1:3" ht="15.75">
      <c r="A22" s="521">
        <v>1117</v>
      </c>
      <c r="B22" s="525" t="s">
        <v>302</v>
      </c>
      <c r="C22" s="521">
        <v>1117</v>
      </c>
    </row>
    <row r="23" spans="1:3" ht="15.75">
      <c r="A23" s="521">
        <v>1121</v>
      </c>
      <c r="B23" s="524" t="s">
        <v>303</v>
      </c>
      <c r="C23" s="521">
        <v>1121</v>
      </c>
    </row>
    <row r="24" spans="1:3" ht="15.75">
      <c r="A24" s="521">
        <v>1122</v>
      </c>
      <c r="B24" s="524" t="s">
        <v>304</v>
      </c>
      <c r="C24" s="521">
        <v>1122</v>
      </c>
    </row>
    <row r="25" spans="1:3" ht="15.75">
      <c r="A25" s="521">
        <v>1123</v>
      </c>
      <c r="B25" s="524" t="s">
        <v>305</v>
      </c>
      <c r="C25" s="521">
        <v>1123</v>
      </c>
    </row>
    <row r="26" spans="1:3" ht="15.75">
      <c r="A26" s="521">
        <v>1125</v>
      </c>
      <c r="B26" s="526" t="s">
        <v>306</v>
      </c>
      <c r="C26" s="521">
        <v>1125</v>
      </c>
    </row>
    <row r="27" spans="1:3" ht="15.75">
      <c r="A27" s="521">
        <v>1128</v>
      </c>
      <c r="B27" s="524" t="s">
        <v>307</v>
      </c>
      <c r="C27" s="521">
        <v>1128</v>
      </c>
    </row>
    <row r="28" spans="1:3" ht="15.75">
      <c r="A28" s="521">
        <v>1139</v>
      </c>
      <c r="B28" s="527" t="s">
        <v>308</v>
      </c>
      <c r="C28" s="521">
        <v>1139</v>
      </c>
    </row>
    <row r="29" spans="1:3" ht="15.75">
      <c r="A29" s="521">
        <v>1141</v>
      </c>
      <c r="B29" s="525" t="s">
        <v>309</v>
      </c>
      <c r="C29" s="521">
        <v>1141</v>
      </c>
    </row>
    <row r="30" spans="1:3" ht="15.75">
      <c r="A30" s="521">
        <v>1142</v>
      </c>
      <c r="B30" s="524" t="s">
        <v>310</v>
      </c>
      <c r="C30" s="521">
        <v>1142</v>
      </c>
    </row>
    <row r="31" spans="1:3" ht="15.75">
      <c r="A31" s="521">
        <v>1143</v>
      </c>
      <c r="B31" s="525" t="s">
        <v>311</v>
      </c>
      <c r="C31" s="521">
        <v>1143</v>
      </c>
    </row>
    <row r="32" spans="1:3" ht="15.75">
      <c r="A32" s="521">
        <v>1144</v>
      </c>
      <c r="B32" s="525" t="s">
        <v>312</v>
      </c>
      <c r="C32" s="521">
        <v>1144</v>
      </c>
    </row>
    <row r="33" spans="1:3" ht="15.75">
      <c r="A33" s="521">
        <v>1145</v>
      </c>
      <c r="B33" s="524" t="s">
        <v>313</v>
      </c>
      <c r="C33" s="521">
        <v>1145</v>
      </c>
    </row>
    <row r="34" spans="1:3" ht="15.75">
      <c r="A34" s="521">
        <v>1146</v>
      </c>
      <c r="B34" s="525" t="s">
        <v>314</v>
      </c>
      <c r="C34" s="521">
        <v>1146</v>
      </c>
    </row>
    <row r="35" spans="1:3" ht="15.75">
      <c r="A35" s="521">
        <v>1147</v>
      </c>
      <c r="B35" s="525" t="s">
        <v>315</v>
      </c>
      <c r="C35" s="521">
        <v>1147</v>
      </c>
    </row>
    <row r="36" spans="1:3" ht="15.75">
      <c r="A36" s="521">
        <v>1148</v>
      </c>
      <c r="B36" s="525" t="s">
        <v>316</v>
      </c>
      <c r="C36" s="521">
        <v>1148</v>
      </c>
    </row>
    <row r="37" spans="1:3" ht="15.75">
      <c r="A37" s="521">
        <v>1149</v>
      </c>
      <c r="B37" s="525" t="s">
        <v>317</v>
      </c>
      <c r="C37" s="521">
        <v>1149</v>
      </c>
    </row>
    <row r="38" spans="1:3" ht="15.75">
      <c r="A38" s="521">
        <v>1151</v>
      </c>
      <c r="B38" s="525" t="s">
        <v>318</v>
      </c>
      <c r="C38" s="521">
        <v>1151</v>
      </c>
    </row>
    <row r="39" spans="1:3" ht="15.75">
      <c r="A39" s="521">
        <v>1158</v>
      </c>
      <c r="B39" s="524" t="s">
        <v>319</v>
      </c>
      <c r="C39" s="521">
        <v>1158</v>
      </c>
    </row>
    <row r="40" spans="1:3" ht="15.75">
      <c r="A40" s="521">
        <v>1161</v>
      </c>
      <c r="B40" s="524" t="s">
        <v>320</v>
      </c>
      <c r="C40" s="521">
        <v>1161</v>
      </c>
    </row>
    <row r="41" spans="1:3" ht="15.75">
      <c r="A41" s="521">
        <v>1162</v>
      </c>
      <c r="B41" s="524" t="s">
        <v>321</v>
      </c>
      <c r="C41" s="521">
        <v>1162</v>
      </c>
    </row>
    <row r="42" spans="1:3" ht="15.75">
      <c r="A42" s="521">
        <v>1163</v>
      </c>
      <c r="B42" s="524" t="s">
        <v>322</v>
      </c>
      <c r="C42" s="521">
        <v>1163</v>
      </c>
    </row>
    <row r="43" spans="1:3" ht="15.75">
      <c r="A43" s="521">
        <v>1168</v>
      </c>
      <c r="B43" s="524" t="s">
        <v>323</v>
      </c>
      <c r="C43" s="521">
        <v>1168</v>
      </c>
    </row>
    <row r="44" spans="1:3" ht="15.75">
      <c r="A44" s="521">
        <v>1179</v>
      </c>
      <c r="B44" s="525" t="s">
        <v>324</v>
      </c>
      <c r="C44" s="521">
        <v>1179</v>
      </c>
    </row>
    <row r="45" spans="1:3" ht="15.75">
      <c r="A45" s="521">
        <v>2201</v>
      </c>
      <c r="B45" s="525" t="s">
        <v>325</v>
      </c>
      <c r="C45" s="521">
        <v>2201</v>
      </c>
    </row>
    <row r="46" spans="1:3" ht="15.75">
      <c r="A46" s="521">
        <v>2205</v>
      </c>
      <c r="B46" s="524" t="s">
        <v>326</v>
      </c>
      <c r="C46" s="521">
        <v>2205</v>
      </c>
    </row>
    <row r="47" spans="1:3" ht="15.75">
      <c r="A47" s="521">
        <v>2206</v>
      </c>
      <c r="B47" s="527" t="s">
        <v>327</v>
      </c>
      <c r="C47" s="521">
        <v>2206</v>
      </c>
    </row>
    <row r="48" spans="1:3" ht="15.75">
      <c r="A48" s="521">
        <v>2215</v>
      </c>
      <c r="B48" s="524" t="s">
        <v>328</v>
      </c>
      <c r="C48" s="521">
        <v>2215</v>
      </c>
    </row>
    <row r="49" spans="1:3" ht="15.75">
      <c r="A49" s="521">
        <v>2218</v>
      </c>
      <c r="B49" s="524" t="s">
        <v>329</v>
      </c>
      <c r="C49" s="521">
        <v>2218</v>
      </c>
    </row>
    <row r="50" spans="1:3" ht="15.75">
      <c r="A50" s="521">
        <v>2219</v>
      </c>
      <c r="B50" s="524" t="s">
        <v>330</v>
      </c>
      <c r="C50" s="521">
        <v>2219</v>
      </c>
    </row>
    <row r="51" spans="1:3" ht="15.75">
      <c r="A51" s="521">
        <v>2221</v>
      </c>
      <c r="B51" s="525" t="s">
        <v>331</v>
      </c>
      <c r="C51" s="521">
        <v>2221</v>
      </c>
    </row>
    <row r="52" spans="1:3" ht="15.75">
      <c r="A52" s="521">
        <v>2222</v>
      </c>
      <c r="B52" s="528" t="s">
        <v>332</v>
      </c>
      <c r="C52" s="521">
        <v>2222</v>
      </c>
    </row>
    <row r="53" spans="1:3" ht="15.75">
      <c r="A53" s="521">
        <v>2223</v>
      </c>
      <c r="B53" s="528" t="s">
        <v>1624</v>
      </c>
      <c r="C53" s="521">
        <v>2223</v>
      </c>
    </row>
    <row r="54" spans="1:3" ht="15.75">
      <c r="A54" s="521">
        <v>2224</v>
      </c>
      <c r="B54" s="527" t="s">
        <v>333</v>
      </c>
      <c r="C54" s="521">
        <v>2224</v>
      </c>
    </row>
    <row r="55" spans="1:3" ht="15.75">
      <c r="A55" s="521">
        <v>2225</v>
      </c>
      <c r="B55" s="524" t="s">
        <v>334</v>
      </c>
      <c r="C55" s="521">
        <v>2225</v>
      </c>
    </row>
    <row r="56" spans="1:3" ht="15.75">
      <c r="A56" s="521">
        <v>2228</v>
      </c>
      <c r="B56" s="524" t="s">
        <v>335</v>
      </c>
      <c r="C56" s="521">
        <v>2228</v>
      </c>
    </row>
    <row r="57" spans="1:3" ht="15.75">
      <c r="A57" s="521">
        <v>2239</v>
      </c>
      <c r="B57" s="525" t="s">
        <v>336</v>
      </c>
      <c r="C57" s="521">
        <v>2239</v>
      </c>
    </row>
    <row r="58" spans="1:3" ht="15.75">
      <c r="A58" s="521">
        <v>2241</v>
      </c>
      <c r="B58" s="528" t="s">
        <v>337</v>
      </c>
      <c r="C58" s="521">
        <v>2241</v>
      </c>
    </row>
    <row r="59" spans="1:3" ht="15.75">
      <c r="A59" s="521">
        <v>2242</v>
      </c>
      <c r="B59" s="528" t="s">
        <v>338</v>
      </c>
      <c r="C59" s="521">
        <v>2242</v>
      </c>
    </row>
    <row r="60" spans="1:3" ht="15.75">
      <c r="A60" s="521">
        <v>2243</v>
      </c>
      <c r="B60" s="528" t="s">
        <v>339</v>
      </c>
      <c r="C60" s="521">
        <v>2243</v>
      </c>
    </row>
    <row r="61" spans="1:3" ht="15.75">
      <c r="A61" s="521">
        <v>2244</v>
      </c>
      <c r="B61" s="528" t="s">
        <v>340</v>
      </c>
      <c r="C61" s="521">
        <v>2244</v>
      </c>
    </row>
    <row r="62" spans="1:3" ht="15.75">
      <c r="A62" s="521">
        <v>2245</v>
      </c>
      <c r="B62" s="529" t="s">
        <v>341</v>
      </c>
      <c r="C62" s="521">
        <v>2245</v>
      </c>
    </row>
    <row r="63" spans="1:3" ht="15.75">
      <c r="A63" s="521">
        <v>2246</v>
      </c>
      <c r="B63" s="528" t="s">
        <v>342</v>
      </c>
      <c r="C63" s="521">
        <v>2246</v>
      </c>
    </row>
    <row r="64" spans="1:3" ht="15.75">
      <c r="A64" s="521">
        <v>2247</v>
      </c>
      <c r="B64" s="528" t="s">
        <v>343</v>
      </c>
      <c r="C64" s="521">
        <v>2247</v>
      </c>
    </row>
    <row r="65" spans="1:3" ht="15.75">
      <c r="A65" s="521">
        <v>2248</v>
      </c>
      <c r="B65" s="528" t="s">
        <v>344</v>
      </c>
      <c r="C65" s="521">
        <v>2248</v>
      </c>
    </row>
    <row r="66" spans="1:3" ht="15.75">
      <c r="A66" s="521">
        <v>2249</v>
      </c>
      <c r="B66" s="528" t="s">
        <v>345</v>
      </c>
      <c r="C66" s="521">
        <v>2249</v>
      </c>
    </row>
    <row r="67" spans="1:3" ht="15.75">
      <c r="A67" s="521">
        <v>2258</v>
      </c>
      <c r="B67" s="524" t="s">
        <v>346</v>
      </c>
      <c r="C67" s="521">
        <v>2258</v>
      </c>
    </row>
    <row r="68" spans="1:3" ht="15.75">
      <c r="A68" s="521">
        <v>2259</v>
      </c>
      <c r="B68" s="527" t="s">
        <v>347</v>
      </c>
      <c r="C68" s="521">
        <v>2259</v>
      </c>
    </row>
    <row r="69" spans="1:3" ht="15.75">
      <c r="A69" s="521">
        <v>2261</v>
      </c>
      <c r="B69" s="525" t="s">
        <v>348</v>
      </c>
      <c r="C69" s="521">
        <v>2261</v>
      </c>
    </row>
    <row r="70" spans="1:3" ht="15.75">
      <c r="A70" s="521">
        <v>2268</v>
      </c>
      <c r="B70" s="524" t="s">
        <v>349</v>
      </c>
      <c r="C70" s="521">
        <v>2268</v>
      </c>
    </row>
    <row r="71" spans="1:3" ht="15.75">
      <c r="A71" s="521">
        <v>2279</v>
      </c>
      <c r="B71" s="525" t="s">
        <v>350</v>
      </c>
      <c r="C71" s="521">
        <v>2279</v>
      </c>
    </row>
    <row r="72" spans="1:3" ht="15.75">
      <c r="A72" s="521">
        <v>2281</v>
      </c>
      <c r="B72" s="527" t="s">
        <v>351</v>
      </c>
      <c r="C72" s="521">
        <v>2281</v>
      </c>
    </row>
    <row r="73" spans="1:3" ht="15.75">
      <c r="A73" s="521">
        <v>2282</v>
      </c>
      <c r="B73" s="527" t="s">
        <v>352</v>
      </c>
      <c r="C73" s="521">
        <v>2282</v>
      </c>
    </row>
    <row r="74" spans="1:3" ht="15.75">
      <c r="A74" s="521">
        <v>2283</v>
      </c>
      <c r="B74" s="527" t="s">
        <v>353</v>
      </c>
      <c r="C74" s="521">
        <v>2283</v>
      </c>
    </row>
    <row r="75" spans="1:3" ht="15.75">
      <c r="A75" s="521">
        <v>2284</v>
      </c>
      <c r="B75" s="527" t="s">
        <v>354</v>
      </c>
      <c r="C75" s="521">
        <v>2284</v>
      </c>
    </row>
    <row r="76" spans="1:3" ht="15.75">
      <c r="A76" s="521">
        <v>2285</v>
      </c>
      <c r="B76" s="527" t="s">
        <v>355</v>
      </c>
      <c r="C76" s="521">
        <v>2285</v>
      </c>
    </row>
    <row r="77" spans="1:3" ht="15.75">
      <c r="A77" s="521">
        <v>2288</v>
      </c>
      <c r="B77" s="527" t="s">
        <v>356</v>
      </c>
      <c r="C77" s="521">
        <v>2288</v>
      </c>
    </row>
    <row r="78" spans="1:3" ht="15.75">
      <c r="A78" s="521">
        <v>2289</v>
      </c>
      <c r="B78" s="527" t="s">
        <v>357</v>
      </c>
      <c r="C78" s="521">
        <v>2289</v>
      </c>
    </row>
    <row r="79" spans="1:3" ht="15.75">
      <c r="A79" s="521">
        <v>3301</v>
      </c>
      <c r="B79" s="524" t="s">
        <v>358</v>
      </c>
      <c r="C79" s="521">
        <v>3301</v>
      </c>
    </row>
    <row r="80" spans="1:3" ht="15.75">
      <c r="A80" s="521">
        <v>3311</v>
      </c>
      <c r="B80" s="524" t="s">
        <v>1625</v>
      </c>
      <c r="C80" s="521">
        <v>3311</v>
      </c>
    </row>
    <row r="81" spans="1:3" ht="15.75">
      <c r="A81" s="521">
        <v>3312</v>
      </c>
      <c r="B81" s="525" t="s">
        <v>1626</v>
      </c>
      <c r="C81" s="521">
        <v>3312</v>
      </c>
    </row>
    <row r="82" spans="1:3" ht="15.75">
      <c r="A82" s="521">
        <v>3318</v>
      </c>
      <c r="B82" s="527" t="s">
        <v>359</v>
      </c>
      <c r="C82" s="521">
        <v>3318</v>
      </c>
    </row>
    <row r="83" spans="1:3" ht="15.75">
      <c r="A83" s="521">
        <v>3321</v>
      </c>
      <c r="B83" s="524" t="s">
        <v>1627</v>
      </c>
      <c r="C83" s="521">
        <v>3321</v>
      </c>
    </row>
    <row r="84" spans="1:3" ht="15.75">
      <c r="A84" s="521">
        <v>3322</v>
      </c>
      <c r="B84" s="525" t="s">
        <v>1628</v>
      </c>
      <c r="C84" s="521">
        <v>3322</v>
      </c>
    </row>
    <row r="85" spans="1:3" ht="15.75">
      <c r="A85" s="521">
        <v>3323</v>
      </c>
      <c r="B85" s="527" t="s">
        <v>1629</v>
      </c>
      <c r="C85" s="521">
        <v>3323</v>
      </c>
    </row>
    <row r="86" spans="1:3" ht="15.75">
      <c r="A86" s="521">
        <v>3324</v>
      </c>
      <c r="B86" s="527" t="s">
        <v>360</v>
      </c>
      <c r="C86" s="521">
        <v>3324</v>
      </c>
    </row>
    <row r="87" spans="1:3" ht="15.75">
      <c r="A87" s="521">
        <v>3325</v>
      </c>
      <c r="B87" s="525" t="s">
        <v>1630</v>
      </c>
      <c r="C87" s="521">
        <v>3325</v>
      </c>
    </row>
    <row r="88" spans="1:3" ht="15.75">
      <c r="A88" s="521">
        <v>3326</v>
      </c>
      <c r="B88" s="524" t="s">
        <v>1631</v>
      </c>
      <c r="C88" s="521">
        <v>3326</v>
      </c>
    </row>
    <row r="89" spans="1:3" ht="15.75">
      <c r="A89" s="521">
        <v>3327</v>
      </c>
      <c r="B89" s="524" t="s">
        <v>1632</v>
      </c>
      <c r="C89" s="521">
        <v>3327</v>
      </c>
    </row>
    <row r="90" spans="1:3" ht="15.75">
      <c r="A90" s="521">
        <v>3332</v>
      </c>
      <c r="B90" s="524" t="s">
        <v>361</v>
      </c>
      <c r="C90" s="521">
        <v>3332</v>
      </c>
    </row>
    <row r="91" spans="1:3" ht="15.75">
      <c r="A91" s="521">
        <v>3333</v>
      </c>
      <c r="B91" s="525" t="s">
        <v>362</v>
      </c>
      <c r="C91" s="521">
        <v>3333</v>
      </c>
    </row>
    <row r="92" spans="1:3" ht="15.75">
      <c r="A92" s="521">
        <v>3334</v>
      </c>
      <c r="B92" s="525" t="s">
        <v>431</v>
      </c>
      <c r="C92" s="521">
        <v>3334</v>
      </c>
    </row>
    <row r="93" spans="1:3" ht="15.75">
      <c r="A93" s="521">
        <v>3336</v>
      </c>
      <c r="B93" s="525" t="s">
        <v>432</v>
      </c>
      <c r="C93" s="521">
        <v>3336</v>
      </c>
    </row>
    <row r="94" spans="1:3" ht="15.75">
      <c r="A94" s="521">
        <v>3337</v>
      </c>
      <c r="B94" s="524" t="s">
        <v>1633</v>
      </c>
      <c r="C94" s="521">
        <v>3337</v>
      </c>
    </row>
    <row r="95" spans="1:3" ht="15.75">
      <c r="A95" s="521">
        <v>3338</v>
      </c>
      <c r="B95" s="524" t="s">
        <v>1634</v>
      </c>
      <c r="C95" s="521">
        <v>3338</v>
      </c>
    </row>
    <row r="96" spans="1:3" ht="15.75">
      <c r="A96" s="521">
        <v>3341</v>
      </c>
      <c r="B96" s="525" t="s">
        <v>433</v>
      </c>
      <c r="C96" s="521">
        <v>3341</v>
      </c>
    </row>
    <row r="97" spans="1:3" ht="15.75">
      <c r="A97" s="521">
        <v>3349</v>
      </c>
      <c r="B97" s="525" t="s">
        <v>363</v>
      </c>
      <c r="C97" s="521">
        <v>3349</v>
      </c>
    </row>
    <row r="98" spans="1:3" ht="15.75">
      <c r="A98" s="521">
        <v>3359</v>
      </c>
      <c r="B98" s="525" t="s">
        <v>364</v>
      </c>
      <c r="C98" s="521">
        <v>3359</v>
      </c>
    </row>
    <row r="99" spans="1:3" ht="15.75">
      <c r="A99" s="521">
        <v>3369</v>
      </c>
      <c r="B99" s="525" t="s">
        <v>365</v>
      </c>
      <c r="C99" s="521">
        <v>3369</v>
      </c>
    </row>
    <row r="100" spans="1:3" ht="15.75">
      <c r="A100" s="521">
        <v>3388</v>
      </c>
      <c r="B100" s="524" t="s">
        <v>0</v>
      </c>
      <c r="C100" s="521">
        <v>3388</v>
      </c>
    </row>
    <row r="101" spans="1:3" ht="15.75">
      <c r="A101" s="521">
        <v>3389</v>
      </c>
      <c r="B101" s="525" t="s">
        <v>1</v>
      </c>
      <c r="C101" s="521">
        <v>3389</v>
      </c>
    </row>
    <row r="102" spans="1:3" ht="15.75">
      <c r="A102" s="521">
        <v>4401</v>
      </c>
      <c r="B102" s="524" t="s">
        <v>2</v>
      </c>
      <c r="C102" s="521">
        <v>4401</v>
      </c>
    </row>
    <row r="103" spans="1:3" ht="15.75">
      <c r="A103" s="521">
        <v>4412</v>
      </c>
      <c r="B103" s="527" t="s">
        <v>3</v>
      </c>
      <c r="C103" s="521">
        <v>4412</v>
      </c>
    </row>
    <row r="104" spans="1:3" ht="15.75">
      <c r="A104" s="521">
        <v>4415</v>
      </c>
      <c r="B104" s="525" t="s">
        <v>4</v>
      </c>
      <c r="C104" s="521">
        <v>4415</v>
      </c>
    </row>
    <row r="105" spans="1:3" ht="15.75">
      <c r="A105" s="521">
        <v>4418</v>
      </c>
      <c r="B105" s="525" t="s">
        <v>5</v>
      </c>
      <c r="C105" s="521">
        <v>4418</v>
      </c>
    </row>
    <row r="106" spans="1:3" ht="15.75">
      <c r="A106" s="521">
        <v>4429</v>
      </c>
      <c r="B106" s="524" t="s">
        <v>6</v>
      </c>
      <c r="C106" s="521">
        <v>4429</v>
      </c>
    </row>
    <row r="107" spans="1:3" ht="15.75">
      <c r="A107" s="521">
        <v>4431</v>
      </c>
      <c r="B107" s="525" t="s">
        <v>1635</v>
      </c>
      <c r="C107" s="521">
        <v>4431</v>
      </c>
    </row>
    <row r="108" spans="1:3" ht="15.75">
      <c r="A108" s="521">
        <v>4433</v>
      </c>
      <c r="B108" s="525" t="s">
        <v>7</v>
      </c>
      <c r="C108" s="521">
        <v>4433</v>
      </c>
    </row>
    <row r="109" spans="1:3" ht="15.75">
      <c r="A109" s="521">
        <v>4436</v>
      </c>
      <c r="B109" s="525" t="s">
        <v>8</v>
      </c>
      <c r="C109" s="521">
        <v>4436</v>
      </c>
    </row>
    <row r="110" spans="1:3" ht="15.75">
      <c r="A110" s="521">
        <v>4437</v>
      </c>
      <c r="B110" s="526" t="s">
        <v>9</v>
      </c>
      <c r="C110" s="521">
        <v>4437</v>
      </c>
    </row>
    <row r="111" spans="1:3" ht="15.75">
      <c r="A111" s="521">
        <v>4448</v>
      </c>
      <c r="B111" s="526" t="s">
        <v>1636</v>
      </c>
      <c r="C111" s="521">
        <v>4448</v>
      </c>
    </row>
    <row r="112" spans="1:3" ht="15.75">
      <c r="A112" s="521">
        <v>4450</v>
      </c>
      <c r="B112" s="525" t="s">
        <v>10</v>
      </c>
      <c r="C112" s="521">
        <v>4450</v>
      </c>
    </row>
    <row r="113" spans="1:3" ht="15.75">
      <c r="A113" s="521">
        <v>4451</v>
      </c>
      <c r="B113" s="530" t="s">
        <v>11</v>
      </c>
      <c r="C113" s="521">
        <v>4451</v>
      </c>
    </row>
    <row r="114" spans="1:3" ht="15.75">
      <c r="A114" s="521">
        <v>4452</v>
      </c>
      <c r="B114" s="530" t="s">
        <v>12</v>
      </c>
      <c r="C114" s="521">
        <v>4452</v>
      </c>
    </row>
    <row r="115" spans="1:3" ht="15.75">
      <c r="A115" s="521">
        <v>4453</v>
      </c>
      <c r="B115" s="530" t="s">
        <v>13</v>
      </c>
      <c r="C115" s="521">
        <v>4453</v>
      </c>
    </row>
    <row r="116" spans="1:3" ht="15.75">
      <c r="A116" s="521">
        <v>4454</v>
      </c>
      <c r="B116" s="531" t="s">
        <v>14</v>
      </c>
      <c r="C116" s="521">
        <v>4454</v>
      </c>
    </row>
    <row r="117" spans="1:3" ht="15.75">
      <c r="A117" s="521">
        <v>4455</v>
      </c>
      <c r="B117" s="531" t="s">
        <v>1637</v>
      </c>
      <c r="C117" s="521">
        <v>4455</v>
      </c>
    </row>
    <row r="118" spans="1:3" ht="15.75">
      <c r="A118" s="521">
        <v>4456</v>
      </c>
      <c r="B118" s="530" t="s">
        <v>15</v>
      </c>
      <c r="C118" s="521">
        <v>4456</v>
      </c>
    </row>
    <row r="119" spans="1:3" ht="15.75">
      <c r="A119" s="521">
        <v>4457</v>
      </c>
      <c r="B119" s="532" t="s">
        <v>1638</v>
      </c>
      <c r="C119" s="521">
        <v>4457</v>
      </c>
    </row>
    <row r="120" spans="1:3" ht="15.75">
      <c r="A120" s="521">
        <v>4458</v>
      </c>
      <c r="B120" s="532" t="s">
        <v>1639</v>
      </c>
      <c r="C120" s="521">
        <v>4458</v>
      </c>
    </row>
    <row r="121" spans="1:3" ht="15.75">
      <c r="A121" s="521">
        <v>4459</v>
      </c>
      <c r="B121" s="532" t="s">
        <v>1274</v>
      </c>
      <c r="C121" s="521">
        <v>4459</v>
      </c>
    </row>
    <row r="122" spans="1:3" ht="15.75">
      <c r="A122" s="521">
        <v>4465</v>
      </c>
      <c r="B122" s="522" t="s">
        <v>16</v>
      </c>
      <c r="C122" s="521">
        <v>4465</v>
      </c>
    </row>
    <row r="123" spans="1:3" ht="15.75">
      <c r="A123" s="521">
        <v>4467</v>
      </c>
      <c r="B123" s="523" t="s">
        <v>17</v>
      </c>
      <c r="C123" s="521">
        <v>4467</v>
      </c>
    </row>
    <row r="124" spans="1:3" ht="15.75">
      <c r="A124" s="521">
        <v>4468</v>
      </c>
      <c r="B124" s="524" t="s">
        <v>18</v>
      </c>
      <c r="C124" s="521">
        <v>4468</v>
      </c>
    </row>
    <row r="125" spans="1:3" ht="15.75">
      <c r="A125" s="521">
        <v>4469</v>
      </c>
      <c r="B125" s="525" t="s">
        <v>19</v>
      </c>
      <c r="C125" s="521">
        <v>4469</v>
      </c>
    </row>
    <row r="126" spans="1:3" ht="15.75">
      <c r="A126" s="521">
        <v>5501</v>
      </c>
      <c r="B126" s="524" t="s">
        <v>20</v>
      </c>
      <c r="C126" s="521">
        <v>5501</v>
      </c>
    </row>
    <row r="127" spans="1:3" ht="15.75">
      <c r="A127" s="521">
        <v>5511</v>
      </c>
      <c r="B127" s="529" t="s">
        <v>21</v>
      </c>
      <c r="C127" s="521">
        <v>5511</v>
      </c>
    </row>
    <row r="128" spans="1:3" ht="15.75">
      <c r="A128" s="521">
        <v>5512</v>
      </c>
      <c r="B128" s="524" t="s">
        <v>22</v>
      </c>
      <c r="C128" s="521">
        <v>5512</v>
      </c>
    </row>
    <row r="129" spans="1:3" ht="15.75">
      <c r="A129" s="521">
        <v>5513</v>
      </c>
      <c r="B129" s="532" t="s">
        <v>1640</v>
      </c>
      <c r="C129" s="521">
        <v>5513</v>
      </c>
    </row>
    <row r="130" spans="1:3" ht="15.75">
      <c r="A130" s="521">
        <v>5514</v>
      </c>
      <c r="B130" s="532" t="s">
        <v>452</v>
      </c>
      <c r="C130" s="521">
        <v>5514</v>
      </c>
    </row>
    <row r="131" spans="1:3" ht="15.75">
      <c r="A131" s="521">
        <v>5515</v>
      </c>
      <c r="B131" s="532" t="s">
        <v>453</v>
      </c>
      <c r="C131" s="521">
        <v>5515</v>
      </c>
    </row>
    <row r="132" spans="1:3" ht="15.75">
      <c r="A132" s="521">
        <v>5516</v>
      </c>
      <c r="B132" s="532" t="s">
        <v>1641</v>
      </c>
      <c r="C132" s="521">
        <v>5516</v>
      </c>
    </row>
    <row r="133" spans="1:3" ht="15.75">
      <c r="A133" s="521">
        <v>5517</v>
      </c>
      <c r="B133" s="532" t="s">
        <v>454</v>
      </c>
      <c r="C133" s="521">
        <v>5517</v>
      </c>
    </row>
    <row r="134" spans="1:3" ht="15.75">
      <c r="A134" s="521">
        <v>5518</v>
      </c>
      <c r="B134" s="524" t="s">
        <v>455</v>
      </c>
      <c r="C134" s="521">
        <v>5518</v>
      </c>
    </row>
    <row r="135" spans="1:3" ht="15.75">
      <c r="A135" s="521">
        <v>5519</v>
      </c>
      <c r="B135" s="524" t="s">
        <v>456</v>
      </c>
      <c r="C135" s="521">
        <v>5519</v>
      </c>
    </row>
    <row r="136" spans="1:3" ht="15.75">
      <c r="A136" s="521">
        <v>5521</v>
      </c>
      <c r="B136" s="524" t="s">
        <v>457</v>
      </c>
      <c r="C136" s="521">
        <v>5521</v>
      </c>
    </row>
    <row r="137" spans="1:3" ht="15.75">
      <c r="A137" s="521">
        <v>5522</v>
      </c>
      <c r="B137" s="533" t="s">
        <v>458</v>
      </c>
      <c r="C137" s="521">
        <v>5522</v>
      </c>
    </row>
    <row r="138" spans="1:3" ht="15.75">
      <c r="A138" s="521">
        <v>5524</v>
      </c>
      <c r="B138" s="522" t="s">
        <v>459</v>
      </c>
      <c r="C138" s="521">
        <v>5524</v>
      </c>
    </row>
    <row r="139" spans="1:3" ht="15.75">
      <c r="A139" s="521">
        <v>5525</v>
      </c>
      <c r="B139" s="529" t="s">
        <v>460</v>
      </c>
      <c r="C139" s="521">
        <v>5525</v>
      </c>
    </row>
    <row r="140" spans="1:3" ht="15.75">
      <c r="A140" s="521">
        <v>5526</v>
      </c>
      <c r="B140" s="526" t="s">
        <v>461</v>
      </c>
      <c r="C140" s="521">
        <v>5526</v>
      </c>
    </row>
    <row r="141" spans="1:3" ht="15.75">
      <c r="A141" s="521">
        <v>5527</v>
      </c>
      <c r="B141" s="526" t="s">
        <v>462</v>
      </c>
      <c r="C141" s="521">
        <v>5527</v>
      </c>
    </row>
    <row r="142" spans="1:3" ht="15.75">
      <c r="A142" s="521">
        <v>5528</v>
      </c>
      <c r="B142" s="526" t="s">
        <v>463</v>
      </c>
      <c r="C142" s="521">
        <v>5528</v>
      </c>
    </row>
    <row r="143" spans="1:3" ht="15.75">
      <c r="A143" s="521">
        <v>5529</v>
      </c>
      <c r="B143" s="526" t="s">
        <v>464</v>
      </c>
      <c r="C143" s="521">
        <v>5529</v>
      </c>
    </row>
    <row r="144" spans="1:3" ht="15.75">
      <c r="A144" s="521">
        <v>5530</v>
      </c>
      <c r="B144" s="526" t="s">
        <v>465</v>
      </c>
      <c r="C144" s="521">
        <v>5530</v>
      </c>
    </row>
    <row r="145" spans="1:3" ht="15.75">
      <c r="A145" s="521">
        <v>5531</v>
      </c>
      <c r="B145" s="529" t="s">
        <v>466</v>
      </c>
      <c r="C145" s="521">
        <v>5531</v>
      </c>
    </row>
    <row r="146" spans="1:3" ht="15.75">
      <c r="A146" s="521">
        <v>5532</v>
      </c>
      <c r="B146" s="533" t="s">
        <v>467</v>
      </c>
      <c r="C146" s="521">
        <v>5532</v>
      </c>
    </row>
    <row r="147" spans="1:3" ht="15.75">
      <c r="A147" s="521">
        <v>5533</v>
      </c>
      <c r="B147" s="533" t="s">
        <v>468</v>
      </c>
      <c r="C147" s="521">
        <v>5533</v>
      </c>
    </row>
    <row r="148" spans="1:3" ht="15">
      <c r="A148" s="534">
        <v>5534</v>
      </c>
      <c r="B148" s="533" t="s">
        <v>469</v>
      </c>
      <c r="C148" s="534">
        <v>5534</v>
      </c>
    </row>
    <row r="149" spans="1:3" ht="15">
      <c r="A149" s="534">
        <v>5535</v>
      </c>
      <c r="B149" s="533" t="s">
        <v>470</v>
      </c>
      <c r="C149" s="534">
        <v>5535</v>
      </c>
    </row>
    <row r="150" spans="1:3" ht="15.75">
      <c r="A150" s="521">
        <v>5538</v>
      </c>
      <c r="B150" s="529" t="s">
        <v>471</v>
      </c>
      <c r="C150" s="521">
        <v>5538</v>
      </c>
    </row>
    <row r="151" spans="1:3" ht="15.75">
      <c r="A151" s="521">
        <v>5540</v>
      </c>
      <c r="B151" s="533" t="s">
        <v>472</v>
      </c>
      <c r="C151" s="521">
        <v>5540</v>
      </c>
    </row>
    <row r="152" spans="1:3" ht="15.75">
      <c r="A152" s="521">
        <v>5541</v>
      </c>
      <c r="B152" s="533" t="s">
        <v>1658</v>
      </c>
      <c r="C152" s="521">
        <v>5541</v>
      </c>
    </row>
    <row r="153" spans="1:3" ht="15.75">
      <c r="A153" s="521">
        <v>5545</v>
      </c>
      <c r="B153" s="533" t="s">
        <v>1659</v>
      </c>
      <c r="C153" s="521">
        <v>5545</v>
      </c>
    </row>
    <row r="154" spans="1:3" ht="15.75">
      <c r="A154" s="521">
        <v>5546</v>
      </c>
      <c r="B154" s="533" t="s">
        <v>473</v>
      </c>
      <c r="C154" s="521">
        <v>5546</v>
      </c>
    </row>
    <row r="155" spans="1:3" ht="15.75">
      <c r="A155" s="521">
        <v>5547</v>
      </c>
      <c r="B155" s="533" t="s">
        <v>474</v>
      </c>
      <c r="C155" s="521">
        <v>5547</v>
      </c>
    </row>
    <row r="156" spans="1:3" ht="15.75">
      <c r="A156" s="521">
        <v>5548</v>
      </c>
      <c r="B156" s="533" t="s">
        <v>475</v>
      </c>
      <c r="C156" s="521">
        <v>5548</v>
      </c>
    </row>
    <row r="157" spans="1:3" ht="15.75">
      <c r="A157" s="521">
        <v>5550</v>
      </c>
      <c r="B157" s="533" t="s">
        <v>476</v>
      </c>
      <c r="C157" s="521">
        <v>5550</v>
      </c>
    </row>
    <row r="158" spans="1:3" ht="15.75">
      <c r="A158" s="521">
        <v>5551</v>
      </c>
      <c r="B158" s="533" t="s">
        <v>477</v>
      </c>
      <c r="C158" s="521">
        <v>5551</v>
      </c>
    </row>
    <row r="159" spans="1:3" ht="15.75">
      <c r="A159" s="521">
        <v>5553</v>
      </c>
      <c r="B159" s="533" t="s">
        <v>478</v>
      </c>
      <c r="C159" s="521">
        <v>5553</v>
      </c>
    </row>
    <row r="160" spans="1:3" ht="15.75">
      <c r="A160" s="521">
        <v>5554</v>
      </c>
      <c r="B160" s="529" t="s">
        <v>479</v>
      </c>
      <c r="C160" s="521">
        <v>5554</v>
      </c>
    </row>
    <row r="161" spans="1:3" ht="15.75">
      <c r="A161" s="521">
        <v>5556</v>
      </c>
      <c r="B161" s="525" t="s">
        <v>480</v>
      </c>
      <c r="C161" s="521">
        <v>5556</v>
      </c>
    </row>
    <row r="162" spans="1:3" ht="15.75">
      <c r="A162" s="521">
        <v>5561</v>
      </c>
      <c r="B162" s="535" t="s">
        <v>1660</v>
      </c>
      <c r="C162" s="521">
        <v>5561</v>
      </c>
    </row>
    <row r="163" spans="1:3" ht="15.75">
      <c r="A163" s="521">
        <v>5562</v>
      </c>
      <c r="B163" s="535" t="s">
        <v>1647</v>
      </c>
      <c r="C163" s="521">
        <v>5562</v>
      </c>
    </row>
    <row r="164" spans="1:3" ht="15.75">
      <c r="A164" s="521">
        <v>5588</v>
      </c>
      <c r="B164" s="524" t="s">
        <v>481</v>
      </c>
      <c r="C164" s="521">
        <v>5588</v>
      </c>
    </row>
    <row r="165" spans="1:3" ht="15.75">
      <c r="A165" s="521">
        <v>5589</v>
      </c>
      <c r="B165" s="524" t="s">
        <v>482</v>
      </c>
      <c r="C165" s="521">
        <v>5589</v>
      </c>
    </row>
    <row r="166" spans="1:3" ht="15.75">
      <c r="A166" s="521">
        <v>6601</v>
      </c>
      <c r="B166" s="524" t="s">
        <v>483</v>
      </c>
      <c r="C166" s="521">
        <v>6601</v>
      </c>
    </row>
    <row r="167" spans="1:3" ht="15.75">
      <c r="A167" s="521">
        <v>6602</v>
      </c>
      <c r="B167" s="525" t="s">
        <v>484</v>
      </c>
      <c r="C167" s="521">
        <v>6602</v>
      </c>
    </row>
    <row r="168" spans="1:3" ht="15.75">
      <c r="A168" s="521">
        <v>6603</v>
      </c>
      <c r="B168" s="525" t="s">
        <v>485</v>
      </c>
      <c r="C168" s="521">
        <v>6603</v>
      </c>
    </row>
    <row r="169" spans="1:3" ht="15.75">
      <c r="A169" s="521">
        <v>6604</v>
      </c>
      <c r="B169" s="525" t="s">
        <v>486</v>
      </c>
      <c r="C169" s="521">
        <v>6604</v>
      </c>
    </row>
    <row r="170" spans="1:3" ht="15.75">
      <c r="A170" s="521">
        <v>6605</v>
      </c>
      <c r="B170" s="525" t="s">
        <v>1648</v>
      </c>
      <c r="C170" s="521">
        <v>6605</v>
      </c>
    </row>
    <row r="171" spans="1:3" ht="15">
      <c r="A171" s="534">
        <v>6606</v>
      </c>
      <c r="B171" s="527" t="s">
        <v>487</v>
      </c>
      <c r="C171" s="534">
        <v>6606</v>
      </c>
    </row>
    <row r="172" spans="1:3" ht="15.75">
      <c r="A172" s="521">
        <v>6618</v>
      </c>
      <c r="B172" s="524" t="s">
        <v>488</v>
      </c>
      <c r="C172" s="521">
        <v>6618</v>
      </c>
    </row>
    <row r="173" spans="1:3" ht="15.75">
      <c r="A173" s="521">
        <v>6619</v>
      </c>
      <c r="B173" s="525" t="s">
        <v>489</v>
      </c>
      <c r="C173" s="521">
        <v>6619</v>
      </c>
    </row>
    <row r="174" spans="1:3" ht="15.75">
      <c r="A174" s="521">
        <v>6621</v>
      </c>
      <c r="B174" s="524" t="s">
        <v>490</v>
      </c>
      <c r="C174" s="521">
        <v>6621</v>
      </c>
    </row>
    <row r="175" spans="1:3" ht="15.75">
      <c r="A175" s="521">
        <v>6622</v>
      </c>
      <c r="B175" s="525" t="s">
        <v>491</v>
      </c>
      <c r="C175" s="521">
        <v>6622</v>
      </c>
    </row>
    <row r="176" spans="1:3" ht="15.75">
      <c r="A176" s="521">
        <v>6623</v>
      </c>
      <c r="B176" s="525" t="s">
        <v>492</v>
      </c>
      <c r="C176" s="521">
        <v>6623</v>
      </c>
    </row>
    <row r="177" spans="1:3" ht="15.75">
      <c r="A177" s="521">
        <v>6624</v>
      </c>
      <c r="B177" s="525" t="s">
        <v>493</v>
      </c>
      <c r="C177" s="521">
        <v>6624</v>
      </c>
    </row>
    <row r="178" spans="1:3" ht="15.75">
      <c r="A178" s="521">
        <v>6625</v>
      </c>
      <c r="B178" s="526" t="s">
        <v>494</v>
      </c>
      <c r="C178" s="521">
        <v>6625</v>
      </c>
    </row>
    <row r="179" spans="1:3" ht="15.75">
      <c r="A179" s="521">
        <v>6626</v>
      </c>
      <c r="B179" s="526" t="s">
        <v>390</v>
      </c>
      <c r="C179" s="521">
        <v>6626</v>
      </c>
    </row>
    <row r="180" spans="1:3" ht="15.75">
      <c r="A180" s="521">
        <v>6627</v>
      </c>
      <c r="B180" s="526" t="s">
        <v>391</v>
      </c>
      <c r="C180" s="521">
        <v>6627</v>
      </c>
    </row>
    <row r="181" spans="1:3" ht="15.75">
      <c r="A181" s="521">
        <v>6628</v>
      </c>
      <c r="B181" s="532" t="s">
        <v>392</v>
      </c>
      <c r="C181" s="521">
        <v>6628</v>
      </c>
    </row>
    <row r="182" spans="1:3" ht="15.75">
      <c r="A182" s="521">
        <v>6629</v>
      </c>
      <c r="B182" s="535" t="s">
        <v>393</v>
      </c>
      <c r="C182" s="521">
        <v>6629</v>
      </c>
    </row>
    <row r="183" spans="1:3" ht="15.75">
      <c r="A183" s="536">
        <v>7701</v>
      </c>
      <c r="B183" s="524" t="s">
        <v>394</v>
      </c>
      <c r="C183" s="536">
        <v>7701</v>
      </c>
    </row>
    <row r="184" spans="1:3" ht="15.75">
      <c r="A184" s="521">
        <v>7708</v>
      </c>
      <c r="B184" s="524" t="s">
        <v>395</v>
      </c>
      <c r="C184" s="521">
        <v>7708</v>
      </c>
    </row>
    <row r="185" spans="1:3" ht="15.75">
      <c r="A185" s="521">
        <v>7711</v>
      </c>
      <c r="B185" s="527" t="s">
        <v>396</v>
      </c>
      <c r="C185" s="521">
        <v>7711</v>
      </c>
    </row>
    <row r="186" spans="1:3" ht="15.75">
      <c r="A186" s="521">
        <v>7712</v>
      </c>
      <c r="B186" s="524" t="s">
        <v>397</v>
      </c>
      <c r="C186" s="521">
        <v>7712</v>
      </c>
    </row>
    <row r="187" spans="1:3" ht="15.75">
      <c r="A187" s="521">
        <v>7713</v>
      </c>
      <c r="B187" s="537" t="s">
        <v>398</v>
      </c>
      <c r="C187" s="521">
        <v>7713</v>
      </c>
    </row>
    <row r="188" spans="1:3" ht="15.75">
      <c r="A188" s="521">
        <v>7714</v>
      </c>
      <c r="B188" s="523" t="s">
        <v>399</v>
      </c>
      <c r="C188" s="521">
        <v>7714</v>
      </c>
    </row>
    <row r="189" spans="1:3" ht="15.75">
      <c r="A189" s="521">
        <v>7718</v>
      </c>
      <c r="B189" s="524" t="s">
        <v>400</v>
      </c>
      <c r="C189" s="521">
        <v>7718</v>
      </c>
    </row>
    <row r="190" spans="1:3" ht="15.75">
      <c r="A190" s="521">
        <v>7719</v>
      </c>
      <c r="B190" s="525" t="s">
        <v>401</v>
      </c>
      <c r="C190" s="521">
        <v>7719</v>
      </c>
    </row>
    <row r="191" spans="1:3" ht="15.75">
      <c r="A191" s="521">
        <v>7731</v>
      </c>
      <c r="B191" s="524" t="s">
        <v>402</v>
      </c>
      <c r="C191" s="521">
        <v>7731</v>
      </c>
    </row>
    <row r="192" spans="1:3" ht="15.75">
      <c r="A192" s="521">
        <v>7732</v>
      </c>
      <c r="B192" s="525" t="s">
        <v>403</v>
      </c>
      <c r="C192" s="521">
        <v>7732</v>
      </c>
    </row>
    <row r="193" spans="1:3" ht="15.75">
      <c r="A193" s="521">
        <v>7733</v>
      </c>
      <c r="B193" s="525" t="s">
        <v>404</v>
      </c>
      <c r="C193" s="521">
        <v>7733</v>
      </c>
    </row>
    <row r="194" spans="1:3" ht="15.75">
      <c r="A194" s="521">
        <v>7735</v>
      </c>
      <c r="B194" s="525" t="s">
        <v>405</v>
      </c>
      <c r="C194" s="521">
        <v>7735</v>
      </c>
    </row>
    <row r="195" spans="1:3" ht="15.75">
      <c r="A195" s="521">
        <v>7736</v>
      </c>
      <c r="B195" s="524" t="s">
        <v>406</v>
      </c>
      <c r="C195" s="521">
        <v>7736</v>
      </c>
    </row>
    <row r="196" spans="1:3" ht="15.75">
      <c r="A196" s="521">
        <v>7737</v>
      </c>
      <c r="B196" s="525" t="s">
        <v>407</v>
      </c>
      <c r="C196" s="521">
        <v>7737</v>
      </c>
    </row>
    <row r="197" spans="1:3" ht="15.75">
      <c r="A197" s="521">
        <v>7738</v>
      </c>
      <c r="B197" s="525" t="s">
        <v>408</v>
      </c>
      <c r="C197" s="521">
        <v>7738</v>
      </c>
    </row>
    <row r="198" spans="1:3" ht="15.75">
      <c r="A198" s="521">
        <v>7739</v>
      </c>
      <c r="B198" s="529" t="s">
        <v>409</v>
      </c>
      <c r="C198" s="521">
        <v>7739</v>
      </c>
    </row>
    <row r="199" spans="1:3" ht="15.75">
      <c r="A199" s="521">
        <v>7740</v>
      </c>
      <c r="B199" s="529" t="s">
        <v>410</v>
      </c>
      <c r="C199" s="521">
        <v>7740</v>
      </c>
    </row>
    <row r="200" spans="1:3" ht="15.75">
      <c r="A200" s="521">
        <v>7741</v>
      </c>
      <c r="B200" s="525" t="s">
        <v>411</v>
      </c>
      <c r="C200" s="521">
        <v>7741</v>
      </c>
    </row>
    <row r="201" spans="1:3" ht="15.75">
      <c r="A201" s="521">
        <v>7742</v>
      </c>
      <c r="B201" s="525" t="s">
        <v>412</v>
      </c>
      <c r="C201" s="521">
        <v>7742</v>
      </c>
    </row>
    <row r="202" spans="1:3" ht="15.75">
      <c r="A202" s="521">
        <v>7743</v>
      </c>
      <c r="B202" s="525" t="s">
        <v>413</v>
      </c>
      <c r="C202" s="521">
        <v>7743</v>
      </c>
    </row>
    <row r="203" spans="1:3" ht="15.75">
      <c r="A203" s="521">
        <v>7744</v>
      </c>
      <c r="B203" s="535" t="s">
        <v>414</v>
      </c>
      <c r="C203" s="521">
        <v>7744</v>
      </c>
    </row>
    <row r="204" spans="1:3" ht="15.75">
      <c r="A204" s="521">
        <v>7745</v>
      </c>
      <c r="B204" s="525" t="s">
        <v>415</v>
      </c>
      <c r="C204" s="521">
        <v>7745</v>
      </c>
    </row>
    <row r="205" spans="1:3" ht="15.75">
      <c r="A205" s="521">
        <v>7746</v>
      </c>
      <c r="B205" s="525" t="s">
        <v>416</v>
      </c>
      <c r="C205" s="521">
        <v>7746</v>
      </c>
    </row>
    <row r="206" spans="1:3" ht="15.75">
      <c r="A206" s="521">
        <v>7747</v>
      </c>
      <c r="B206" s="524" t="s">
        <v>417</v>
      </c>
      <c r="C206" s="521">
        <v>7747</v>
      </c>
    </row>
    <row r="207" spans="1:3" ht="15.75">
      <c r="A207" s="521">
        <v>7748</v>
      </c>
      <c r="B207" s="527" t="s">
        <v>418</v>
      </c>
      <c r="C207" s="521">
        <v>7748</v>
      </c>
    </row>
    <row r="208" spans="1:3" ht="15.75">
      <c r="A208" s="521">
        <v>7751</v>
      </c>
      <c r="B208" s="525" t="s">
        <v>419</v>
      </c>
      <c r="C208" s="521">
        <v>7751</v>
      </c>
    </row>
    <row r="209" spans="1:3" ht="15.75">
      <c r="A209" s="521">
        <v>7752</v>
      </c>
      <c r="B209" s="525" t="s">
        <v>420</v>
      </c>
      <c r="C209" s="521">
        <v>7752</v>
      </c>
    </row>
    <row r="210" spans="1:3" ht="15.75">
      <c r="A210" s="521">
        <v>7755</v>
      </c>
      <c r="B210" s="526" t="s">
        <v>64</v>
      </c>
      <c r="C210" s="521">
        <v>7755</v>
      </c>
    </row>
    <row r="211" spans="1:3" ht="15.75">
      <c r="A211" s="521">
        <v>7758</v>
      </c>
      <c r="B211" s="524" t="s">
        <v>65</v>
      </c>
      <c r="C211" s="521">
        <v>7758</v>
      </c>
    </row>
    <row r="212" spans="1:3" ht="15.75">
      <c r="A212" s="521">
        <v>7759</v>
      </c>
      <c r="B212" s="525" t="s">
        <v>66</v>
      </c>
      <c r="C212" s="521">
        <v>7759</v>
      </c>
    </row>
    <row r="213" spans="1:3" ht="15.75">
      <c r="A213" s="521">
        <v>7761</v>
      </c>
      <c r="B213" s="524" t="s">
        <v>67</v>
      </c>
      <c r="C213" s="521">
        <v>7761</v>
      </c>
    </row>
    <row r="214" spans="1:3" ht="15.75">
      <c r="A214" s="521">
        <v>7762</v>
      </c>
      <c r="B214" s="524" t="s">
        <v>68</v>
      </c>
      <c r="C214" s="521">
        <v>7762</v>
      </c>
    </row>
    <row r="215" spans="1:3" ht="15.75">
      <c r="A215" s="521">
        <v>7768</v>
      </c>
      <c r="B215" s="524" t="s">
        <v>69</v>
      </c>
      <c r="C215" s="521">
        <v>7768</v>
      </c>
    </row>
    <row r="216" spans="1:3" ht="15.75">
      <c r="A216" s="521">
        <v>8801</v>
      </c>
      <c r="B216" s="527" t="s">
        <v>70</v>
      </c>
      <c r="C216" s="521">
        <v>8801</v>
      </c>
    </row>
    <row r="217" spans="1:3" ht="15.75">
      <c r="A217" s="521">
        <v>8802</v>
      </c>
      <c r="B217" s="524" t="s">
        <v>71</v>
      </c>
      <c r="C217" s="521">
        <v>8802</v>
      </c>
    </row>
    <row r="218" spans="1:3" ht="15.75">
      <c r="A218" s="521">
        <v>8803</v>
      </c>
      <c r="B218" s="524" t="s">
        <v>72</v>
      </c>
      <c r="C218" s="521">
        <v>8803</v>
      </c>
    </row>
    <row r="219" spans="1:3" ht="15.75">
      <c r="A219" s="521">
        <v>8804</v>
      </c>
      <c r="B219" s="524" t="s">
        <v>73</v>
      </c>
      <c r="C219" s="521">
        <v>8804</v>
      </c>
    </row>
    <row r="220" spans="1:3" ht="15.75">
      <c r="A220" s="521">
        <v>8805</v>
      </c>
      <c r="B220" s="526" t="s">
        <v>74</v>
      </c>
      <c r="C220" s="521">
        <v>8805</v>
      </c>
    </row>
    <row r="221" spans="1:3" ht="15.75">
      <c r="A221" s="521">
        <v>8807</v>
      </c>
      <c r="B221" s="532" t="s">
        <v>75</v>
      </c>
      <c r="C221" s="521">
        <v>8807</v>
      </c>
    </row>
    <row r="222" spans="1:3" ht="15.75">
      <c r="A222" s="521">
        <v>8808</v>
      </c>
      <c r="B222" s="525" t="s">
        <v>76</v>
      </c>
      <c r="C222" s="521">
        <v>8808</v>
      </c>
    </row>
    <row r="223" spans="1:3" ht="15.75">
      <c r="A223" s="521">
        <v>8809</v>
      </c>
      <c r="B223" s="525" t="s">
        <v>77</v>
      </c>
      <c r="C223" s="521">
        <v>8809</v>
      </c>
    </row>
    <row r="224" spans="1:3" ht="15.75">
      <c r="A224" s="521">
        <v>8811</v>
      </c>
      <c r="B224" s="524" t="s">
        <v>78</v>
      </c>
      <c r="C224" s="521">
        <v>8811</v>
      </c>
    </row>
    <row r="225" spans="1:3" ht="15.75">
      <c r="A225" s="521">
        <v>8813</v>
      </c>
      <c r="B225" s="525" t="s">
        <v>79</v>
      </c>
      <c r="C225" s="521">
        <v>8813</v>
      </c>
    </row>
    <row r="226" spans="1:3" ht="15.75">
      <c r="A226" s="521">
        <v>8814</v>
      </c>
      <c r="B226" s="524" t="s">
        <v>80</v>
      </c>
      <c r="C226" s="521">
        <v>8814</v>
      </c>
    </row>
    <row r="227" spans="1:3" ht="15.75">
      <c r="A227" s="521">
        <v>8815</v>
      </c>
      <c r="B227" s="524" t="s">
        <v>81</v>
      </c>
      <c r="C227" s="521">
        <v>8815</v>
      </c>
    </row>
    <row r="228" spans="1:3" ht="15.75">
      <c r="A228" s="521">
        <v>8816</v>
      </c>
      <c r="B228" s="525" t="s">
        <v>82</v>
      </c>
      <c r="C228" s="521">
        <v>8816</v>
      </c>
    </row>
    <row r="229" spans="1:3" ht="15.75">
      <c r="A229" s="521">
        <v>8817</v>
      </c>
      <c r="B229" s="525" t="s">
        <v>83</v>
      </c>
      <c r="C229" s="521">
        <v>8817</v>
      </c>
    </row>
    <row r="230" spans="1:3" ht="15.75">
      <c r="A230" s="521">
        <v>8821</v>
      </c>
      <c r="B230" s="525" t="s">
        <v>84</v>
      </c>
      <c r="C230" s="521">
        <v>8821</v>
      </c>
    </row>
    <row r="231" spans="1:3" ht="15.75">
      <c r="A231" s="521">
        <v>8824</v>
      </c>
      <c r="B231" s="527" t="s">
        <v>85</v>
      </c>
      <c r="C231" s="521">
        <v>8824</v>
      </c>
    </row>
    <row r="232" spans="1:3" ht="15.75">
      <c r="A232" s="521">
        <v>8825</v>
      </c>
      <c r="B232" s="527" t="s">
        <v>86</v>
      </c>
      <c r="C232" s="521">
        <v>8825</v>
      </c>
    </row>
    <row r="233" spans="1:3" ht="15.75">
      <c r="A233" s="521">
        <v>8826</v>
      </c>
      <c r="B233" s="527" t="s">
        <v>87</v>
      </c>
      <c r="C233" s="521">
        <v>8826</v>
      </c>
    </row>
    <row r="234" spans="1:3" ht="15.75">
      <c r="A234" s="521">
        <v>8827</v>
      </c>
      <c r="B234" s="527" t="s">
        <v>88</v>
      </c>
      <c r="C234" s="521">
        <v>8827</v>
      </c>
    </row>
    <row r="235" spans="1:3" ht="15.75">
      <c r="A235" s="521">
        <v>8828</v>
      </c>
      <c r="B235" s="524" t="s">
        <v>89</v>
      </c>
      <c r="C235" s="521">
        <v>8828</v>
      </c>
    </row>
    <row r="236" spans="1:3" ht="15.75">
      <c r="A236" s="521">
        <v>8829</v>
      </c>
      <c r="B236" s="524" t="s">
        <v>90</v>
      </c>
      <c r="C236" s="521">
        <v>8829</v>
      </c>
    </row>
    <row r="237" spans="1:3" ht="15.75">
      <c r="A237" s="521">
        <v>8831</v>
      </c>
      <c r="B237" s="524" t="s">
        <v>91</v>
      </c>
      <c r="C237" s="521">
        <v>8831</v>
      </c>
    </row>
    <row r="238" spans="1:3" ht="15.75">
      <c r="A238" s="521">
        <v>8832</v>
      </c>
      <c r="B238" s="525" t="s">
        <v>92</v>
      </c>
      <c r="C238" s="521">
        <v>8832</v>
      </c>
    </row>
    <row r="239" spans="1:3" ht="15.75">
      <c r="A239" s="521">
        <v>8833</v>
      </c>
      <c r="B239" s="524" t="s">
        <v>93</v>
      </c>
      <c r="C239" s="521">
        <v>8833</v>
      </c>
    </row>
    <row r="240" spans="1:3" ht="15.75">
      <c r="A240" s="521">
        <v>8834</v>
      </c>
      <c r="B240" s="525" t="s">
        <v>94</v>
      </c>
      <c r="C240" s="521">
        <v>8834</v>
      </c>
    </row>
    <row r="241" spans="1:3" ht="15.75">
      <c r="A241" s="521">
        <v>8835</v>
      </c>
      <c r="B241" s="525" t="s">
        <v>499</v>
      </c>
      <c r="C241" s="521">
        <v>8835</v>
      </c>
    </row>
    <row r="242" spans="1:3" ht="15.75">
      <c r="A242" s="521">
        <v>8836</v>
      </c>
      <c r="B242" s="524" t="s">
        <v>500</v>
      </c>
      <c r="C242" s="521">
        <v>8836</v>
      </c>
    </row>
    <row r="243" spans="1:3" ht="15.75">
      <c r="A243" s="521">
        <v>8837</v>
      </c>
      <c r="B243" s="524" t="s">
        <v>501</v>
      </c>
      <c r="C243" s="521">
        <v>8837</v>
      </c>
    </row>
    <row r="244" spans="1:3" ht="15.75">
      <c r="A244" s="521">
        <v>8838</v>
      </c>
      <c r="B244" s="524" t="s">
        <v>502</v>
      </c>
      <c r="C244" s="521">
        <v>8838</v>
      </c>
    </row>
    <row r="245" spans="1:3" ht="15.75">
      <c r="A245" s="521">
        <v>8839</v>
      </c>
      <c r="B245" s="525" t="s">
        <v>503</v>
      </c>
      <c r="C245" s="521">
        <v>8839</v>
      </c>
    </row>
    <row r="246" spans="1:3" ht="15.75">
      <c r="A246" s="521">
        <v>8845</v>
      </c>
      <c r="B246" s="526" t="s">
        <v>504</v>
      </c>
      <c r="C246" s="521">
        <v>8845</v>
      </c>
    </row>
    <row r="247" spans="1:3" ht="15.75">
      <c r="A247" s="521">
        <v>8848</v>
      </c>
      <c r="B247" s="532" t="s">
        <v>505</v>
      </c>
      <c r="C247" s="521">
        <v>8848</v>
      </c>
    </row>
    <row r="248" spans="1:3" ht="15.75">
      <c r="A248" s="521">
        <v>8849</v>
      </c>
      <c r="B248" s="524" t="s">
        <v>506</v>
      </c>
      <c r="C248" s="521">
        <v>8849</v>
      </c>
    </row>
    <row r="249" spans="1:3" ht="15.75">
      <c r="A249" s="521">
        <v>8851</v>
      </c>
      <c r="B249" s="524" t="s">
        <v>507</v>
      </c>
      <c r="C249" s="521">
        <v>8851</v>
      </c>
    </row>
    <row r="250" spans="1:3" ht="15.75">
      <c r="A250" s="521">
        <v>8852</v>
      </c>
      <c r="B250" s="524" t="s">
        <v>508</v>
      </c>
      <c r="C250" s="521">
        <v>8852</v>
      </c>
    </row>
    <row r="251" spans="1:3" ht="15.75">
      <c r="A251" s="521">
        <v>8853</v>
      </c>
      <c r="B251" s="524" t="s">
        <v>509</v>
      </c>
      <c r="C251" s="521">
        <v>8853</v>
      </c>
    </row>
    <row r="252" spans="1:3" ht="15.75">
      <c r="A252" s="521">
        <v>8855</v>
      </c>
      <c r="B252" s="526" t="s">
        <v>510</v>
      </c>
      <c r="C252" s="521">
        <v>8855</v>
      </c>
    </row>
    <row r="253" spans="1:3" ht="15.75">
      <c r="A253" s="521">
        <v>8858</v>
      </c>
      <c r="B253" s="535" t="s">
        <v>511</v>
      </c>
      <c r="C253" s="521">
        <v>8858</v>
      </c>
    </row>
    <row r="254" spans="1:3" ht="15.75">
      <c r="A254" s="521">
        <v>8859</v>
      </c>
      <c r="B254" s="525" t="s">
        <v>512</v>
      </c>
      <c r="C254" s="521">
        <v>8859</v>
      </c>
    </row>
    <row r="255" spans="1:3" ht="15.75">
      <c r="A255" s="521">
        <v>8861</v>
      </c>
      <c r="B255" s="524" t="s">
        <v>513</v>
      </c>
      <c r="C255" s="521">
        <v>8861</v>
      </c>
    </row>
    <row r="256" spans="1:3" ht="15.75">
      <c r="A256" s="521">
        <v>8862</v>
      </c>
      <c r="B256" s="525" t="s">
        <v>514</v>
      </c>
      <c r="C256" s="521">
        <v>8862</v>
      </c>
    </row>
    <row r="257" spans="1:3" ht="15.75">
      <c r="A257" s="521">
        <v>8863</v>
      </c>
      <c r="B257" s="525" t="s">
        <v>515</v>
      </c>
      <c r="C257" s="521">
        <v>8863</v>
      </c>
    </row>
    <row r="258" spans="1:3" ht="15.75">
      <c r="A258" s="521">
        <v>8864</v>
      </c>
      <c r="B258" s="524" t="s">
        <v>516</v>
      </c>
      <c r="C258" s="521">
        <v>8864</v>
      </c>
    </row>
    <row r="259" spans="1:3" ht="15.75">
      <c r="A259" s="521">
        <v>8865</v>
      </c>
      <c r="B259" s="525" t="s">
        <v>517</v>
      </c>
      <c r="C259" s="521">
        <v>8865</v>
      </c>
    </row>
    <row r="260" spans="1:3" ht="15.75">
      <c r="A260" s="521">
        <v>8866</v>
      </c>
      <c r="B260" s="525" t="s">
        <v>41</v>
      </c>
      <c r="C260" s="521">
        <v>8866</v>
      </c>
    </row>
    <row r="261" spans="1:3" ht="15.75">
      <c r="A261" s="521">
        <v>8867</v>
      </c>
      <c r="B261" s="525" t="s">
        <v>42</v>
      </c>
      <c r="C261" s="521">
        <v>8867</v>
      </c>
    </row>
    <row r="262" spans="1:3" ht="15.75">
      <c r="A262" s="521">
        <v>8868</v>
      </c>
      <c r="B262" s="525" t="s">
        <v>43</v>
      </c>
      <c r="C262" s="521">
        <v>8868</v>
      </c>
    </row>
    <row r="263" spans="1:3" ht="15.75">
      <c r="A263" s="521">
        <v>8869</v>
      </c>
      <c r="B263" s="524" t="s">
        <v>44</v>
      </c>
      <c r="C263" s="521">
        <v>8869</v>
      </c>
    </row>
    <row r="264" spans="1:3" ht="15.75">
      <c r="A264" s="521">
        <v>8871</v>
      </c>
      <c r="B264" s="525" t="s">
        <v>45</v>
      </c>
      <c r="C264" s="521">
        <v>8871</v>
      </c>
    </row>
    <row r="265" spans="1:3" ht="15.75">
      <c r="A265" s="521">
        <v>8872</v>
      </c>
      <c r="B265" s="525" t="s">
        <v>525</v>
      </c>
      <c r="C265" s="521">
        <v>8872</v>
      </c>
    </row>
    <row r="266" spans="1:3" ht="15.75">
      <c r="A266" s="521">
        <v>8873</v>
      </c>
      <c r="B266" s="525" t="s">
        <v>526</v>
      </c>
      <c r="C266" s="521">
        <v>8873</v>
      </c>
    </row>
    <row r="267" spans="1:3" ht="16.5" customHeight="1">
      <c r="A267" s="521">
        <v>8875</v>
      </c>
      <c r="B267" s="525" t="s">
        <v>527</v>
      </c>
      <c r="C267" s="521">
        <v>8875</v>
      </c>
    </row>
    <row r="268" spans="1:3" ht="15.75">
      <c r="A268" s="521">
        <v>8876</v>
      </c>
      <c r="B268" s="525" t="s">
        <v>528</v>
      </c>
      <c r="C268" s="521">
        <v>8876</v>
      </c>
    </row>
    <row r="269" spans="1:3" ht="15.75">
      <c r="A269" s="521">
        <v>8877</v>
      </c>
      <c r="B269" s="524" t="s">
        <v>529</v>
      </c>
      <c r="C269" s="521">
        <v>8877</v>
      </c>
    </row>
    <row r="270" spans="1:3" ht="15.75">
      <c r="A270" s="521">
        <v>8878</v>
      </c>
      <c r="B270" s="535" t="s">
        <v>530</v>
      </c>
      <c r="C270" s="521">
        <v>8878</v>
      </c>
    </row>
    <row r="271" spans="1:3" ht="15.75">
      <c r="A271" s="521">
        <v>8885</v>
      </c>
      <c r="B271" s="527" t="s">
        <v>531</v>
      </c>
      <c r="C271" s="521">
        <v>8885</v>
      </c>
    </row>
    <row r="272" spans="1:3" ht="15.75">
      <c r="A272" s="521">
        <v>8888</v>
      </c>
      <c r="B272" s="524" t="s">
        <v>532</v>
      </c>
      <c r="C272" s="521">
        <v>8888</v>
      </c>
    </row>
    <row r="273" spans="1:3" ht="15.75">
      <c r="A273" s="521">
        <v>8897</v>
      </c>
      <c r="B273" s="524" t="s">
        <v>533</v>
      </c>
      <c r="C273" s="521">
        <v>8897</v>
      </c>
    </row>
    <row r="274" spans="1:3" ht="15.75">
      <c r="A274" s="521">
        <v>8898</v>
      </c>
      <c r="B274" s="524" t="s">
        <v>534</v>
      </c>
      <c r="C274" s="521">
        <v>8898</v>
      </c>
    </row>
    <row r="275" spans="1:3" ht="15.75">
      <c r="A275" s="521">
        <v>9910</v>
      </c>
      <c r="B275" s="527" t="s">
        <v>535</v>
      </c>
      <c r="C275" s="521">
        <v>9910</v>
      </c>
    </row>
    <row r="276" spans="1:3" ht="15.75">
      <c r="A276" s="521">
        <v>9997</v>
      </c>
      <c r="B276" s="524" t="s">
        <v>536</v>
      </c>
      <c r="C276" s="521">
        <v>9997</v>
      </c>
    </row>
    <row r="277" spans="1:3" ht="15.75">
      <c r="A277" s="521">
        <v>9998</v>
      </c>
      <c r="B277" s="524" t="s">
        <v>537</v>
      </c>
      <c r="C277" s="521">
        <v>9998</v>
      </c>
    </row>
    <row r="278" ht="14.25"/>
    <row r="279" ht="14.25"/>
    <row r="280" ht="14.25"/>
    <row r="281" ht="14.25"/>
    <row r="282" spans="1:2" ht="14.25">
      <c r="A282" s="510" t="s">
        <v>681</v>
      </c>
      <c r="B282" s="511" t="s">
        <v>683</v>
      </c>
    </row>
    <row r="283" spans="1:3" ht="14.25">
      <c r="A283" s="728" t="s">
        <v>538</v>
      </c>
      <c r="B283" s="729"/>
      <c r="C283" s="729"/>
    </row>
    <row r="284" spans="1:3" ht="14.25">
      <c r="A284" s="539" t="s">
        <v>822</v>
      </c>
      <c r="B284" s="540"/>
      <c r="C284" s="540"/>
    </row>
    <row r="285" spans="1:3" ht="14.25">
      <c r="A285" s="541" t="s">
        <v>823</v>
      </c>
      <c r="B285" s="542" t="s">
        <v>824</v>
      </c>
      <c r="C285" s="542" t="s">
        <v>822</v>
      </c>
    </row>
    <row r="286" spans="1:3" ht="14.25">
      <c r="A286" s="541" t="s">
        <v>825</v>
      </c>
      <c r="B286" s="542" t="s">
        <v>826</v>
      </c>
      <c r="C286" s="542" t="s">
        <v>822</v>
      </c>
    </row>
    <row r="287" spans="1:3" ht="14.25">
      <c r="A287" s="541" t="s">
        <v>827</v>
      </c>
      <c r="B287" s="542" t="s">
        <v>828</v>
      </c>
      <c r="C287" s="542" t="s">
        <v>822</v>
      </c>
    </row>
    <row r="288" spans="1:3" ht="14.25">
      <c r="A288" s="541" t="s">
        <v>829</v>
      </c>
      <c r="B288" s="542" t="s">
        <v>830</v>
      </c>
      <c r="C288" s="542" t="s">
        <v>822</v>
      </c>
    </row>
    <row r="289" spans="1:3" ht="14.25">
      <c r="A289" s="541" t="s">
        <v>831</v>
      </c>
      <c r="B289" s="542" t="s">
        <v>832</v>
      </c>
      <c r="C289" s="542" t="s">
        <v>822</v>
      </c>
    </row>
    <row r="290" spans="1:3" ht="14.25">
      <c r="A290" s="541" t="s">
        <v>833</v>
      </c>
      <c r="B290" s="542" t="s">
        <v>834</v>
      </c>
      <c r="C290" s="542" t="s">
        <v>822</v>
      </c>
    </row>
    <row r="291" spans="1:3" ht="14.25">
      <c r="A291" s="541" t="s">
        <v>835</v>
      </c>
      <c r="B291" s="542" t="s">
        <v>836</v>
      </c>
      <c r="C291" s="542" t="s">
        <v>822</v>
      </c>
    </row>
    <row r="292" spans="1:3" ht="14.25">
      <c r="A292" s="541" t="s">
        <v>837</v>
      </c>
      <c r="B292" s="542" t="s">
        <v>838</v>
      </c>
      <c r="C292" s="542" t="s">
        <v>822</v>
      </c>
    </row>
    <row r="293" spans="1:3" ht="14.25">
      <c r="A293" s="541" t="s">
        <v>839</v>
      </c>
      <c r="B293" s="542" t="s">
        <v>840</v>
      </c>
      <c r="C293" s="542" t="s">
        <v>822</v>
      </c>
    </row>
    <row r="294" spans="1:3" ht="14.25">
      <c r="A294" s="541" t="s">
        <v>841</v>
      </c>
      <c r="B294" s="542" t="s">
        <v>842</v>
      </c>
      <c r="C294" s="542" t="s">
        <v>822</v>
      </c>
    </row>
    <row r="295" spans="1:3" ht="14.25">
      <c r="A295" s="541" t="s">
        <v>843</v>
      </c>
      <c r="B295" s="542" t="s">
        <v>844</v>
      </c>
      <c r="C295" s="542" t="s">
        <v>822</v>
      </c>
    </row>
    <row r="296" spans="1:3" ht="14.25">
      <c r="A296" s="541" t="s">
        <v>845</v>
      </c>
      <c r="B296" s="542">
        <v>98315</v>
      </c>
      <c r="C296" s="542" t="s">
        <v>822</v>
      </c>
    </row>
    <row r="297" spans="1:3" ht="14.25">
      <c r="A297" s="539" t="s">
        <v>846</v>
      </c>
      <c r="B297" s="605"/>
      <c r="C297" s="605"/>
    </row>
    <row r="298" spans="1:3" ht="14.25">
      <c r="A298" s="541" t="s">
        <v>539</v>
      </c>
      <c r="B298" s="542" t="s">
        <v>540</v>
      </c>
      <c r="C298" s="542" t="s">
        <v>846</v>
      </c>
    </row>
    <row r="299" spans="1:3" ht="14.25">
      <c r="A299" s="541" t="s">
        <v>1661</v>
      </c>
      <c r="B299" s="542" t="s">
        <v>541</v>
      </c>
      <c r="C299" s="542" t="s">
        <v>846</v>
      </c>
    </row>
    <row r="300" spans="1:3" ht="14.25">
      <c r="A300" s="541" t="s">
        <v>542</v>
      </c>
      <c r="B300" s="542" t="s">
        <v>543</v>
      </c>
      <c r="C300" s="542" t="s">
        <v>846</v>
      </c>
    </row>
    <row r="301" spans="1:3" ht="14.25">
      <c r="A301" s="541" t="s">
        <v>544</v>
      </c>
      <c r="B301" s="542" t="s">
        <v>545</v>
      </c>
      <c r="C301" s="542" t="s">
        <v>846</v>
      </c>
    </row>
    <row r="302" spans="1:3" ht="14.25">
      <c r="A302" s="541" t="s">
        <v>546</v>
      </c>
      <c r="B302" s="542" t="s">
        <v>547</v>
      </c>
      <c r="C302" s="542" t="s">
        <v>846</v>
      </c>
    </row>
    <row r="303" spans="1:3" ht="14.25">
      <c r="A303" s="541" t="s">
        <v>1662</v>
      </c>
      <c r="B303" s="542" t="s">
        <v>548</v>
      </c>
      <c r="C303" s="542" t="s">
        <v>846</v>
      </c>
    </row>
    <row r="304" spans="1:3" ht="14.25">
      <c r="A304" s="541" t="s">
        <v>549</v>
      </c>
      <c r="B304" s="542" t="s">
        <v>550</v>
      </c>
      <c r="C304" s="542" t="s">
        <v>846</v>
      </c>
    </row>
    <row r="305" spans="1:3" ht="14.25">
      <c r="A305" s="541" t="s">
        <v>551</v>
      </c>
      <c r="B305" s="542" t="s">
        <v>552</v>
      </c>
      <c r="C305" s="542" t="s">
        <v>846</v>
      </c>
    </row>
    <row r="306" spans="1:3" ht="14.25">
      <c r="A306" s="539" t="s">
        <v>1663</v>
      </c>
      <c r="B306" s="542"/>
      <c r="C306" s="542"/>
    </row>
    <row r="307" spans="1:3" ht="14.25">
      <c r="A307" s="541" t="s">
        <v>1664</v>
      </c>
      <c r="B307" s="542" t="s">
        <v>1665</v>
      </c>
      <c r="C307" s="542" t="s">
        <v>1663</v>
      </c>
    </row>
    <row r="308" spans="1:3" ht="14.25">
      <c r="A308" s="541" t="s">
        <v>1666</v>
      </c>
      <c r="B308" s="542" t="s">
        <v>1667</v>
      </c>
      <c r="C308" s="542" t="s">
        <v>1663</v>
      </c>
    </row>
    <row r="309" spans="1:3" ht="14.25">
      <c r="A309" s="541" t="s">
        <v>1668</v>
      </c>
      <c r="B309" s="542" t="s">
        <v>1669</v>
      </c>
      <c r="C309" s="542" t="s">
        <v>1663</v>
      </c>
    </row>
    <row r="310" spans="1:3" ht="14.25">
      <c r="A310" s="541" t="s">
        <v>1670</v>
      </c>
      <c r="B310" s="542" t="s">
        <v>1671</v>
      </c>
      <c r="C310" s="542" t="s">
        <v>1663</v>
      </c>
    </row>
    <row r="311" spans="1:3" ht="14.25">
      <c r="A311" s="541" t="s">
        <v>1672</v>
      </c>
      <c r="B311" s="542" t="s">
        <v>1673</v>
      </c>
      <c r="C311" s="542" t="s">
        <v>1663</v>
      </c>
    </row>
    <row r="312" spans="1:3" ht="14.25">
      <c r="A312" s="541" t="s">
        <v>1674</v>
      </c>
      <c r="B312" s="542" t="s">
        <v>1675</v>
      </c>
      <c r="C312" s="542" t="s">
        <v>1663</v>
      </c>
    </row>
    <row r="313" spans="1:3" ht="14.25">
      <c r="A313" s="541" t="s">
        <v>1676</v>
      </c>
      <c r="B313" s="542" t="s">
        <v>1677</v>
      </c>
      <c r="C313" s="542" t="s">
        <v>1663</v>
      </c>
    </row>
    <row r="314" spans="1:3" ht="14.25">
      <c r="A314" s="541" t="s">
        <v>1678</v>
      </c>
      <c r="B314" s="542" t="s">
        <v>1679</v>
      </c>
      <c r="C314" s="542" t="s">
        <v>1663</v>
      </c>
    </row>
    <row r="315" spans="1:3" ht="14.25">
      <c r="A315" s="541" t="s">
        <v>1680</v>
      </c>
      <c r="B315" s="542" t="s">
        <v>1681</v>
      </c>
      <c r="C315" s="542" t="s">
        <v>1663</v>
      </c>
    </row>
    <row r="316" spans="1:3" ht="14.25">
      <c r="A316" s="541" t="s">
        <v>1682</v>
      </c>
      <c r="B316" s="542" t="s">
        <v>1683</v>
      </c>
      <c r="C316" s="542" t="s">
        <v>1663</v>
      </c>
    </row>
    <row r="317" spans="1:3" ht="14.25">
      <c r="A317" s="541" t="s">
        <v>1684</v>
      </c>
      <c r="B317" s="542" t="s">
        <v>1685</v>
      </c>
      <c r="C317" s="542" t="s">
        <v>1663</v>
      </c>
    </row>
    <row r="318" spans="1:3" ht="14.25">
      <c r="A318" s="541" t="s">
        <v>1686</v>
      </c>
      <c r="B318" s="542" t="s">
        <v>1687</v>
      </c>
      <c r="C318" s="542" t="s">
        <v>1663</v>
      </c>
    </row>
    <row r="319" spans="1:3" ht="14.25">
      <c r="A319" s="541" t="s">
        <v>1688</v>
      </c>
      <c r="B319" s="542">
        <v>99001</v>
      </c>
      <c r="C319" s="542"/>
    </row>
    <row r="320" ht="14.25"/>
    <row r="321" ht="14.25"/>
    <row r="322" spans="1:2" ht="14.25">
      <c r="A322" s="510" t="s">
        <v>681</v>
      </c>
      <c r="B322" s="511" t="s">
        <v>682</v>
      </c>
    </row>
    <row r="323" ht="15.75">
      <c r="B323" s="538" t="s">
        <v>1275</v>
      </c>
    </row>
    <row r="324" ht="18.75" thickBot="1">
      <c r="B324" s="538" t="s">
        <v>1276</v>
      </c>
    </row>
    <row r="325" spans="1:2" ht="16.5">
      <c r="A325" s="543" t="s">
        <v>860</v>
      </c>
      <c r="B325" s="544" t="s">
        <v>553</v>
      </c>
    </row>
    <row r="326" spans="1:2" ht="16.5">
      <c r="A326" s="545" t="s">
        <v>861</v>
      </c>
      <c r="B326" s="546" t="s">
        <v>554</v>
      </c>
    </row>
    <row r="327" spans="1:2" ht="16.5">
      <c r="A327" s="545" t="s">
        <v>862</v>
      </c>
      <c r="B327" s="547" t="s">
        <v>555</v>
      </c>
    </row>
    <row r="328" spans="1:2" ht="16.5">
      <c r="A328" s="545" t="s">
        <v>863</v>
      </c>
      <c r="B328" s="547" t="s">
        <v>556</v>
      </c>
    </row>
    <row r="329" spans="1:2" ht="16.5">
      <c r="A329" s="545" t="s">
        <v>864</v>
      </c>
      <c r="B329" s="547" t="s">
        <v>557</v>
      </c>
    </row>
    <row r="330" spans="1:2" ht="16.5">
      <c r="A330" s="545" t="s">
        <v>865</v>
      </c>
      <c r="B330" s="547" t="s">
        <v>558</v>
      </c>
    </row>
    <row r="331" spans="1:2" ht="16.5">
      <c r="A331" s="545" t="s">
        <v>866</v>
      </c>
      <c r="B331" s="547" t="s">
        <v>559</v>
      </c>
    </row>
    <row r="332" spans="1:2" ht="16.5">
      <c r="A332" s="545" t="s">
        <v>867</v>
      </c>
      <c r="B332" s="547" t="s">
        <v>560</v>
      </c>
    </row>
    <row r="333" spans="1:2" ht="16.5">
      <c r="A333" s="545" t="s">
        <v>868</v>
      </c>
      <c r="B333" s="547" t="s">
        <v>561</v>
      </c>
    </row>
    <row r="334" spans="1:2" ht="16.5">
      <c r="A334" s="545" t="s">
        <v>869</v>
      </c>
      <c r="B334" s="547" t="s">
        <v>562</v>
      </c>
    </row>
    <row r="335" spans="1:2" ht="16.5">
      <c r="A335" s="545" t="s">
        <v>870</v>
      </c>
      <c r="B335" s="547" t="s">
        <v>563</v>
      </c>
    </row>
    <row r="336" spans="1:2" ht="16.5">
      <c r="A336" s="545" t="s">
        <v>871</v>
      </c>
      <c r="B336" s="548" t="s">
        <v>564</v>
      </c>
    </row>
    <row r="337" spans="1:2" ht="16.5">
      <c r="A337" s="545" t="s">
        <v>872</v>
      </c>
      <c r="B337" s="548" t="s">
        <v>565</v>
      </c>
    </row>
    <row r="338" spans="1:256" ht="16.5">
      <c r="A338" s="545" t="s">
        <v>873</v>
      </c>
      <c r="B338" s="547" t="s">
        <v>566</v>
      </c>
      <c r="E338" s="560"/>
      <c r="F338" s="560"/>
      <c r="G338" s="560"/>
      <c r="H338" s="560"/>
      <c r="I338" s="560"/>
      <c r="J338" s="560"/>
      <c r="K338" s="560"/>
      <c r="L338" s="560"/>
      <c r="M338" s="560"/>
      <c r="N338" s="560"/>
      <c r="O338" s="560"/>
      <c r="P338" s="560"/>
      <c r="Q338" s="560"/>
      <c r="R338" s="560"/>
      <c r="S338" s="560"/>
      <c r="T338" s="560"/>
      <c r="U338" s="560"/>
      <c r="V338" s="560"/>
      <c r="W338" s="560"/>
      <c r="X338" s="560"/>
      <c r="Y338" s="560"/>
      <c r="Z338" s="560"/>
      <c r="AA338" s="560"/>
      <c r="AB338" s="560"/>
      <c r="AC338" s="560"/>
      <c r="AD338" s="560"/>
      <c r="AE338" s="560"/>
      <c r="AF338" s="560"/>
      <c r="AG338" s="560"/>
      <c r="AH338" s="560"/>
      <c r="AI338" s="560"/>
      <c r="AJ338" s="560"/>
      <c r="AK338" s="560"/>
      <c r="AL338" s="560"/>
      <c r="AM338" s="560"/>
      <c r="AN338" s="560"/>
      <c r="AO338" s="560"/>
      <c r="AP338" s="560"/>
      <c r="AQ338" s="560"/>
      <c r="AR338" s="560"/>
      <c r="AS338" s="560"/>
      <c r="AT338" s="560"/>
      <c r="AU338" s="560"/>
      <c r="AV338" s="560"/>
      <c r="AW338" s="560"/>
      <c r="AX338" s="560"/>
      <c r="AY338" s="560"/>
      <c r="AZ338" s="560"/>
      <c r="BA338" s="560"/>
      <c r="BB338" s="560"/>
      <c r="BC338" s="560"/>
      <c r="BD338" s="560"/>
      <c r="BE338" s="560"/>
      <c r="BF338" s="560"/>
      <c r="BG338" s="560"/>
      <c r="BH338" s="560"/>
      <c r="BI338" s="560"/>
      <c r="BJ338" s="560"/>
      <c r="BK338" s="560"/>
      <c r="BL338" s="560"/>
      <c r="BM338" s="560"/>
      <c r="BN338" s="560"/>
      <c r="BO338" s="560"/>
      <c r="BP338" s="560"/>
      <c r="BQ338" s="560"/>
      <c r="BR338" s="560"/>
      <c r="BS338" s="560"/>
      <c r="BT338" s="560"/>
      <c r="BU338" s="560"/>
      <c r="BV338" s="560"/>
      <c r="BW338" s="560"/>
      <c r="BX338" s="560"/>
      <c r="BY338" s="560"/>
      <c r="BZ338" s="560"/>
      <c r="CA338" s="560"/>
      <c r="CB338" s="560"/>
      <c r="CC338" s="560"/>
      <c r="CD338" s="560"/>
      <c r="CE338" s="560"/>
      <c r="CF338" s="560"/>
      <c r="CG338" s="560"/>
      <c r="CH338" s="560"/>
      <c r="CI338" s="560"/>
      <c r="CJ338" s="560"/>
      <c r="CK338" s="560"/>
      <c r="CL338" s="560"/>
      <c r="CM338" s="560"/>
      <c r="CN338" s="560"/>
      <c r="CO338" s="560"/>
      <c r="CP338" s="560"/>
      <c r="CQ338" s="560"/>
      <c r="CR338" s="560"/>
      <c r="CS338" s="560"/>
      <c r="CT338" s="560"/>
      <c r="CU338" s="560"/>
      <c r="CV338" s="560"/>
      <c r="CW338" s="560"/>
      <c r="CX338" s="560"/>
      <c r="CY338" s="560"/>
      <c r="CZ338" s="560"/>
      <c r="DA338" s="560"/>
      <c r="DB338" s="560"/>
      <c r="DC338" s="560"/>
      <c r="DD338" s="560"/>
      <c r="DE338" s="560"/>
      <c r="DF338" s="560"/>
      <c r="DG338" s="560"/>
      <c r="DH338" s="560"/>
      <c r="DI338" s="560"/>
      <c r="DJ338" s="560"/>
      <c r="DK338" s="560"/>
      <c r="DL338" s="560"/>
      <c r="DM338" s="560"/>
      <c r="DN338" s="560"/>
      <c r="DO338" s="560"/>
      <c r="DP338" s="560"/>
      <c r="DQ338" s="560"/>
      <c r="DR338" s="560"/>
      <c r="DS338" s="560"/>
      <c r="DT338" s="560"/>
      <c r="DU338" s="560"/>
      <c r="DV338" s="560"/>
      <c r="DW338" s="560"/>
      <c r="DX338" s="560"/>
      <c r="DY338" s="560"/>
      <c r="DZ338" s="560"/>
      <c r="EA338" s="560"/>
      <c r="EB338" s="560"/>
      <c r="EC338" s="560"/>
      <c r="ED338" s="560"/>
      <c r="EE338" s="560"/>
      <c r="EF338" s="560"/>
      <c r="EG338" s="560"/>
      <c r="EH338" s="560"/>
      <c r="EI338" s="560"/>
      <c r="EJ338" s="560"/>
      <c r="EK338" s="560"/>
      <c r="EL338" s="560"/>
      <c r="EM338" s="560"/>
      <c r="EN338" s="560"/>
      <c r="EO338" s="560"/>
      <c r="EP338" s="560"/>
      <c r="EQ338" s="560"/>
      <c r="ER338" s="560"/>
      <c r="ES338" s="560"/>
      <c r="ET338" s="560"/>
      <c r="EU338" s="560"/>
      <c r="EV338" s="560"/>
      <c r="EW338" s="560"/>
      <c r="EX338" s="560"/>
      <c r="EY338" s="560"/>
      <c r="EZ338" s="560"/>
      <c r="FA338" s="560"/>
      <c r="FB338" s="560"/>
      <c r="FC338" s="560"/>
      <c r="FD338" s="560"/>
      <c r="FE338" s="560"/>
      <c r="FF338" s="560"/>
      <c r="FG338" s="560"/>
      <c r="FH338" s="560"/>
      <c r="FI338" s="560"/>
      <c r="FJ338" s="560"/>
      <c r="FK338" s="560"/>
      <c r="FL338" s="560"/>
      <c r="FM338" s="560"/>
      <c r="FN338" s="560"/>
      <c r="FO338" s="560"/>
      <c r="FP338" s="560"/>
      <c r="FQ338" s="560"/>
      <c r="FR338" s="560"/>
      <c r="FS338" s="560"/>
      <c r="FT338" s="560"/>
      <c r="FU338" s="560"/>
      <c r="FV338" s="560"/>
      <c r="FW338" s="560"/>
      <c r="FX338" s="560"/>
      <c r="FY338" s="560"/>
      <c r="FZ338" s="560"/>
      <c r="GA338" s="560"/>
      <c r="GB338" s="560"/>
      <c r="GC338" s="560"/>
      <c r="GD338" s="560"/>
      <c r="GE338" s="560"/>
      <c r="GF338" s="560"/>
      <c r="GG338" s="560"/>
      <c r="GH338" s="560"/>
      <c r="GI338" s="560"/>
      <c r="GJ338" s="560"/>
      <c r="GK338" s="560"/>
      <c r="GL338" s="560"/>
      <c r="GM338" s="560"/>
      <c r="GN338" s="560"/>
      <c r="GO338" s="560"/>
      <c r="GP338" s="560"/>
      <c r="GQ338" s="560"/>
      <c r="GR338" s="560"/>
      <c r="GS338" s="560"/>
      <c r="GT338" s="560"/>
      <c r="GU338" s="560"/>
      <c r="GV338" s="560"/>
      <c r="GW338" s="560"/>
      <c r="GX338" s="560"/>
      <c r="GY338" s="560"/>
      <c r="GZ338" s="560"/>
      <c r="HA338" s="560"/>
      <c r="HB338" s="560"/>
      <c r="HC338" s="560"/>
      <c r="HD338" s="560"/>
      <c r="HE338" s="560"/>
      <c r="HF338" s="560"/>
      <c r="HG338" s="560"/>
      <c r="HH338" s="560"/>
      <c r="HI338" s="560"/>
      <c r="HJ338" s="560"/>
      <c r="HK338" s="560"/>
      <c r="HL338" s="560"/>
      <c r="HM338" s="560"/>
      <c r="HN338" s="560"/>
      <c r="HO338" s="560"/>
      <c r="HP338" s="560"/>
      <c r="HQ338" s="560"/>
      <c r="HR338" s="560"/>
      <c r="HS338" s="560"/>
      <c r="HT338" s="560"/>
      <c r="HU338" s="560"/>
      <c r="HV338" s="560"/>
      <c r="HW338" s="560"/>
      <c r="HX338" s="560"/>
      <c r="HY338" s="560"/>
      <c r="HZ338" s="560"/>
      <c r="IA338" s="560"/>
      <c r="IB338" s="560"/>
      <c r="IC338" s="560"/>
      <c r="ID338" s="560"/>
      <c r="IE338" s="560"/>
      <c r="IF338" s="560"/>
      <c r="IG338" s="560"/>
      <c r="IH338" s="560"/>
      <c r="II338" s="560"/>
      <c r="IJ338" s="560"/>
      <c r="IK338" s="560"/>
      <c r="IL338" s="560"/>
      <c r="IM338" s="560"/>
      <c r="IN338" s="560"/>
      <c r="IO338" s="560"/>
      <c r="IP338" s="560"/>
      <c r="IQ338" s="560"/>
      <c r="IR338" s="560"/>
      <c r="IS338" s="560"/>
      <c r="IT338" s="560"/>
      <c r="IU338" s="560"/>
      <c r="IV338" s="560"/>
    </row>
    <row r="339" spans="1:2" ht="16.5">
      <c r="A339" s="545" t="s">
        <v>874</v>
      </c>
      <c r="B339" s="547" t="s">
        <v>567</v>
      </c>
    </row>
    <row r="340" spans="1:2" ht="16.5">
      <c r="A340" s="545" t="s">
        <v>875</v>
      </c>
      <c r="B340" s="547" t="s">
        <v>568</v>
      </c>
    </row>
    <row r="341" spans="1:2" ht="16.5">
      <c r="A341" s="545" t="s">
        <v>876</v>
      </c>
      <c r="B341" s="547" t="s">
        <v>847</v>
      </c>
    </row>
    <row r="342" spans="1:2" ht="16.5">
      <c r="A342" s="545" t="s">
        <v>877</v>
      </c>
      <c r="B342" s="547" t="s">
        <v>848</v>
      </c>
    </row>
    <row r="343" spans="1:2" ht="16.5">
      <c r="A343" s="545" t="s">
        <v>878</v>
      </c>
      <c r="B343" s="547" t="s">
        <v>569</v>
      </c>
    </row>
    <row r="344" spans="1:2" ht="16.5">
      <c r="A344" s="545" t="s">
        <v>879</v>
      </c>
      <c r="B344" s="547" t="s">
        <v>570</v>
      </c>
    </row>
    <row r="345" spans="1:2" ht="16.5">
      <c r="A345" s="545" t="s">
        <v>880</v>
      </c>
      <c r="B345" s="547" t="s">
        <v>849</v>
      </c>
    </row>
    <row r="346" spans="1:2" ht="16.5">
      <c r="A346" s="545" t="s">
        <v>881</v>
      </c>
      <c r="B346" s="547" t="s">
        <v>571</v>
      </c>
    </row>
    <row r="347" spans="1:2" ht="16.5">
      <c r="A347" s="545" t="s">
        <v>882</v>
      </c>
      <c r="B347" s="547" t="s">
        <v>572</v>
      </c>
    </row>
    <row r="348" spans="1:2" ht="30">
      <c r="A348" s="549" t="s">
        <v>883</v>
      </c>
      <c r="B348" s="550" t="s">
        <v>47</v>
      </c>
    </row>
    <row r="349" spans="1:2" ht="16.5">
      <c r="A349" s="551" t="s">
        <v>884</v>
      </c>
      <c r="B349" s="552" t="s">
        <v>48</v>
      </c>
    </row>
    <row r="350" spans="1:2" ht="16.5">
      <c r="A350" s="551" t="s">
        <v>885</v>
      </c>
      <c r="B350" s="552" t="s">
        <v>49</v>
      </c>
    </row>
    <row r="351" spans="1:2" ht="16.5">
      <c r="A351" s="551" t="s">
        <v>886</v>
      </c>
      <c r="B351" s="552" t="s">
        <v>850</v>
      </c>
    </row>
    <row r="352" spans="1:2" ht="16.5">
      <c r="A352" s="545" t="s">
        <v>887</v>
      </c>
      <c r="B352" s="547" t="s">
        <v>50</v>
      </c>
    </row>
    <row r="353" spans="1:2" ht="16.5">
      <c r="A353" s="545" t="s">
        <v>888</v>
      </c>
      <c r="B353" s="547" t="s">
        <v>51</v>
      </c>
    </row>
    <row r="354" spans="1:2" ht="16.5">
      <c r="A354" s="545" t="s">
        <v>889</v>
      </c>
      <c r="B354" s="547" t="s">
        <v>851</v>
      </c>
    </row>
    <row r="355" spans="1:5" ht="16.5">
      <c r="A355" s="545" t="s">
        <v>890</v>
      </c>
      <c r="B355" s="547" t="s">
        <v>52</v>
      </c>
      <c r="E355" s="571"/>
    </row>
    <row r="356" spans="1:5" ht="16.5">
      <c r="A356" s="545" t="s">
        <v>891</v>
      </c>
      <c r="B356" s="547" t="s">
        <v>53</v>
      </c>
      <c r="E356" s="571"/>
    </row>
    <row r="357" spans="1:5" ht="16.5">
      <c r="A357" s="545" t="s">
        <v>892</v>
      </c>
      <c r="B357" s="547" t="s">
        <v>54</v>
      </c>
      <c r="E357" s="571"/>
    </row>
    <row r="358" spans="1:5" ht="16.5">
      <c r="A358" s="545" t="s">
        <v>893</v>
      </c>
      <c r="B358" s="552" t="s">
        <v>55</v>
      </c>
      <c r="E358" s="571"/>
    </row>
    <row r="359" spans="1:5" ht="16.5">
      <c r="A359" s="545" t="s">
        <v>894</v>
      </c>
      <c r="B359" s="552" t="s">
        <v>56</v>
      </c>
      <c r="E359" s="571"/>
    </row>
    <row r="360" spans="1:5" ht="16.5">
      <c r="A360" s="545" t="s">
        <v>895</v>
      </c>
      <c r="B360" s="552" t="s">
        <v>852</v>
      </c>
      <c r="E360" s="571"/>
    </row>
    <row r="361" spans="1:5" ht="16.5">
      <c r="A361" s="545" t="s">
        <v>896</v>
      </c>
      <c r="B361" s="547" t="s">
        <v>57</v>
      </c>
      <c r="E361" s="571"/>
    </row>
    <row r="362" spans="1:5" ht="16.5">
      <c r="A362" s="545" t="s">
        <v>897</v>
      </c>
      <c r="B362" s="547" t="s">
        <v>58</v>
      </c>
      <c r="E362" s="571"/>
    </row>
    <row r="363" spans="1:5" ht="16.5">
      <c r="A363" s="545" t="s">
        <v>898</v>
      </c>
      <c r="B363" s="552" t="s">
        <v>59</v>
      </c>
      <c r="E363" s="571"/>
    </row>
    <row r="364" spans="1:5" ht="16.5">
      <c r="A364" s="545" t="s">
        <v>899</v>
      </c>
      <c r="B364" s="547" t="s">
        <v>60</v>
      </c>
      <c r="E364" s="571"/>
    </row>
    <row r="365" spans="1:5" ht="16.5">
      <c r="A365" s="545" t="s">
        <v>900</v>
      </c>
      <c r="B365" s="547" t="s">
        <v>61</v>
      </c>
      <c r="E365" s="571"/>
    </row>
    <row r="366" spans="1:5" ht="16.5">
      <c r="A366" s="545" t="s">
        <v>901</v>
      </c>
      <c r="B366" s="547" t="s">
        <v>62</v>
      </c>
      <c r="E366" s="571"/>
    </row>
    <row r="367" spans="1:5" ht="16.5">
      <c r="A367" s="545" t="s">
        <v>902</v>
      </c>
      <c r="B367" s="547" t="s">
        <v>63</v>
      </c>
      <c r="E367" s="571"/>
    </row>
    <row r="368" spans="1:5" ht="16.5">
      <c r="A368" s="545" t="s">
        <v>903</v>
      </c>
      <c r="B368" s="547" t="s">
        <v>853</v>
      </c>
      <c r="E368" s="571"/>
    </row>
    <row r="369" spans="1:5" ht="16.5">
      <c r="A369" s="545" t="s">
        <v>1689</v>
      </c>
      <c r="B369" s="547" t="s">
        <v>1690</v>
      </c>
      <c r="E369" s="571"/>
    </row>
    <row r="370" spans="1:5" ht="16.5">
      <c r="A370" s="545" t="s">
        <v>904</v>
      </c>
      <c r="B370" s="547" t="s">
        <v>366</v>
      </c>
      <c r="E370" s="571"/>
    </row>
    <row r="371" spans="1:5" ht="16.5">
      <c r="A371" s="553" t="s">
        <v>905</v>
      </c>
      <c r="B371" s="554" t="s">
        <v>367</v>
      </c>
      <c r="E371" s="571"/>
    </row>
    <row r="372" spans="1:5" ht="16.5">
      <c r="A372" s="555" t="s">
        <v>906</v>
      </c>
      <c r="B372" s="556" t="s">
        <v>368</v>
      </c>
      <c r="E372" s="571"/>
    </row>
    <row r="373" spans="1:5" ht="16.5">
      <c r="A373" s="555" t="s">
        <v>907</v>
      </c>
      <c r="B373" s="556" t="s">
        <v>369</v>
      </c>
      <c r="E373" s="571"/>
    </row>
    <row r="374" spans="1:5" ht="16.5">
      <c r="A374" s="555" t="s">
        <v>908</v>
      </c>
      <c r="B374" s="556" t="s">
        <v>370</v>
      </c>
      <c r="E374" s="571"/>
    </row>
    <row r="375" spans="1:5" ht="17.25" thickBot="1">
      <c r="A375" s="557" t="s">
        <v>909</v>
      </c>
      <c r="B375" s="558" t="s">
        <v>371</v>
      </c>
      <c r="E375" s="571"/>
    </row>
    <row r="376" spans="1:5" ht="18">
      <c r="A376" s="606"/>
      <c r="B376" s="559" t="s">
        <v>1691</v>
      </c>
      <c r="E376" s="571"/>
    </row>
    <row r="377" spans="1:5" ht="18">
      <c r="A377" s="607"/>
      <c r="B377" s="562" t="s">
        <v>1277</v>
      </c>
      <c r="E377" s="571"/>
    </row>
    <row r="378" spans="1:5" ht="18">
      <c r="A378" s="607"/>
      <c r="B378" s="563" t="s">
        <v>1692</v>
      </c>
      <c r="E378" s="571"/>
    </row>
    <row r="379" spans="1:5" ht="18">
      <c r="A379" s="565" t="s">
        <v>910</v>
      </c>
      <c r="B379" s="564" t="s">
        <v>1693</v>
      </c>
      <c r="E379" s="571"/>
    </row>
    <row r="380" spans="1:5" ht="18">
      <c r="A380" s="565" t="s">
        <v>911</v>
      </c>
      <c r="B380" s="566" t="s">
        <v>1694</v>
      </c>
      <c r="E380" s="571"/>
    </row>
    <row r="381" spans="1:5" ht="18">
      <c r="A381" s="565" t="s">
        <v>912</v>
      </c>
      <c r="B381" s="567" t="s">
        <v>1695</v>
      </c>
      <c r="E381" s="571"/>
    </row>
    <row r="382" spans="1:5" ht="18">
      <c r="A382" s="565" t="s">
        <v>913</v>
      </c>
      <c r="B382" s="567" t="s">
        <v>1696</v>
      </c>
      <c r="E382" s="571"/>
    </row>
    <row r="383" spans="1:5" ht="18">
      <c r="A383" s="565" t="s">
        <v>914</v>
      </c>
      <c r="B383" s="567" t="s">
        <v>1697</v>
      </c>
      <c r="E383" s="571"/>
    </row>
    <row r="384" spans="1:5" ht="18">
      <c r="A384" s="565" t="s">
        <v>915</v>
      </c>
      <c r="B384" s="567" t="s">
        <v>1698</v>
      </c>
      <c r="E384" s="571"/>
    </row>
    <row r="385" spans="1:5" ht="18">
      <c r="A385" s="565" t="s">
        <v>916</v>
      </c>
      <c r="B385" s="567" t="s">
        <v>1699</v>
      </c>
      <c r="E385" s="571"/>
    </row>
    <row r="386" spans="1:5" ht="18">
      <c r="A386" s="565" t="s">
        <v>917</v>
      </c>
      <c r="B386" s="568" t="s">
        <v>1700</v>
      </c>
      <c r="E386" s="571"/>
    </row>
    <row r="387" spans="1:5" ht="18">
      <c r="A387" s="565" t="s">
        <v>918</v>
      </c>
      <c r="B387" s="568" t="s">
        <v>1701</v>
      </c>
      <c r="E387" s="571"/>
    </row>
    <row r="388" spans="1:5" ht="18">
      <c r="A388" s="565" t="s">
        <v>919</v>
      </c>
      <c r="B388" s="568" t="s">
        <v>1702</v>
      </c>
      <c r="E388" s="571"/>
    </row>
    <row r="389" spans="1:5" ht="18">
      <c r="A389" s="565" t="s">
        <v>920</v>
      </c>
      <c r="B389" s="568" t="s">
        <v>1703</v>
      </c>
      <c r="E389" s="571"/>
    </row>
    <row r="390" spans="1:5" ht="18">
      <c r="A390" s="565" t="s">
        <v>921</v>
      </c>
      <c r="B390" s="569" t="s">
        <v>1704</v>
      </c>
      <c r="E390" s="571"/>
    </row>
    <row r="391" spans="1:5" ht="18">
      <c r="A391" s="565" t="s">
        <v>922</v>
      </c>
      <c r="B391" s="569" t="s">
        <v>1705</v>
      </c>
      <c r="E391" s="571"/>
    </row>
    <row r="392" spans="1:5" ht="18">
      <c r="A392" s="565" t="s">
        <v>923</v>
      </c>
      <c r="B392" s="568" t="s">
        <v>1706</v>
      </c>
      <c r="E392" s="571"/>
    </row>
    <row r="393" spans="1:5" ht="18">
      <c r="A393" s="565" t="s">
        <v>924</v>
      </c>
      <c r="B393" s="568" t="s">
        <v>1707</v>
      </c>
      <c r="C393" s="570" t="s">
        <v>144</v>
      </c>
      <c r="E393" s="571"/>
    </row>
    <row r="394" spans="1:5" ht="18">
      <c r="A394" s="565" t="s">
        <v>925</v>
      </c>
      <c r="B394" s="567" t="s">
        <v>1708</v>
      </c>
      <c r="C394" s="570" t="s">
        <v>144</v>
      </c>
      <c r="E394" s="571"/>
    </row>
    <row r="395" spans="1:5" ht="18">
      <c r="A395" s="565" t="s">
        <v>926</v>
      </c>
      <c r="B395" s="568" t="s">
        <v>1709</v>
      </c>
      <c r="C395" s="570" t="s">
        <v>144</v>
      </c>
      <c r="E395" s="571"/>
    </row>
    <row r="396" spans="1:5" ht="18">
      <c r="A396" s="565" t="s">
        <v>927</v>
      </c>
      <c r="B396" s="568" t="s">
        <v>1710</v>
      </c>
      <c r="C396" s="570" t="s">
        <v>144</v>
      </c>
      <c r="E396" s="571"/>
    </row>
    <row r="397" spans="1:5" ht="18">
      <c r="A397" s="565" t="s">
        <v>928</v>
      </c>
      <c r="B397" s="568" t="s">
        <v>1711</v>
      </c>
      <c r="C397" s="570" t="s">
        <v>144</v>
      </c>
      <c r="E397" s="571"/>
    </row>
    <row r="398" spans="1:5" ht="18">
      <c r="A398" s="565" t="s">
        <v>929</v>
      </c>
      <c r="B398" s="568" t="s">
        <v>1712</v>
      </c>
      <c r="C398" s="570" t="s">
        <v>144</v>
      </c>
      <c r="E398" s="571"/>
    </row>
    <row r="399" spans="1:5" ht="18">
      <c r="A399" s="565" t="s">
        <v>930</v>
      </c>
      <c r="B399" s="568" t="s">
        <v>1713</v>
      </c>
      <c r="C399" s="570" t="s">
        <v>144</v>
      </c>
      <c r="E399" s="571"/>
    </row>
    <row r="400" spans="1:5" ht="18">
      <c r="A400" s="565" t="s">
        <v>931</v>
      </c>
      <c r="B400" s="568" t="s">
        <v>1714</v>
      </c>
      <c r="C400" s="570" t="s">
        <v>144</v>
      </c>
      <c r="E400" s="571"/>
    </row>
    <row r="401" spans="1:5" ht="18">
      <c r="A401" s="565" t="s">
        <v>932</v>
      </c>
      <c r="B401" s="568" t="s">
        <v>1715</v>
      </c>
      <c r="C401" s="570" t="s">
        <v>144</v>
      </c>
      <c r="E401" s="571"/>
    </row>
    <row r="402" spans="1:5" ht="18">
      <c r="A402" s="565" t="s">
        <v>933</v>
      </c>
      <c r="B402" s="567" t="s">
        <v>1716</v>
      </c>
      <c r="C402" s="570" t="s">
        <v>144</v>
      </c>
      <c r="E402" s="571"/>
    </row>
    <row r="403" spans="1:5" ht="18">
      <c r="A403" s="565" t="s">
        <v>934</v>
      </c>
      <c r="B403" s="568" t="s">
        <v>1717</v>
      </c>
      <c r="C403" s="570" t="s">
        <v>144</v>
      </c>
      <c r="E403" s="571"/>
    </row>
    <row r="404" spans="1:5" ht="18">
      <c r="A404" s="565" t="s">
        <v>935</v>
      </c>
      <c r="B404" s="567" t="s">
        <v>1718</v>
      </c>
      <c r="C404" s="570" t="s">
        <v>144</v>
      </c>
      <c r="E404" s="571"/>
    </row>
    <row r="405" spans="1:5" ht="18">
      <c r="A405" s="565" t="s">
        <v>936</v>
      </c>
      <c r="B405" s="567" t="s">
        <v>1719</v>
      </c>
      <c r="C405" s="570" t="s">
        <v>144</v>
      </c>
      <c r="E405" s="571"/>
    </row>
    <row r="406" spans="1:5" ht="18">
      <c r="A406" s="565" t="s">
        <v>937</v>
      </c>
      <c r="B406" s="567" t="s">
        <v>1720</v>
      </c>
      <c r="C406" s="570" t="s">
        <v>144</v>
      </c>
      <c r="E406" s="571"/>
    </row>
    <row r="407" spans="1:5" ht="18">
      <c r="A407" s="565" t="s">
        <v>938</v>
      </c>
      <c r="B407" s="567" t="s">
        <v>1721</v>
      </c>
      <c r="C407" s="570" t="s">
        <v>144</v>
      </c>
      <c r="E407" s="571"/>
    </row>
    <row r="408" spans="1:5" ht="18">
      <c r="A408" s="565" t="s">
        <v>939</v>
      </c>
      <c r="B408" s="567" t="s">
        <v>1722</v>
      </c>
      <c r="C408" s="570" t="s">
        <v>144</v>
      </c>
      <c r="E408" s="571"/>
    </row>
    <row r="409" spans="1:5" ht="18">
      <c r="A409" s="565" t="s">
        <v>940</v>
      </c>
      <c r="B409" s="567" t="s">
        <v>1723</v>
      </c>
      <c r="C409" s="570" t="s">
        <v>144</v>
      </c>
      <c r="E409" s="571"/>
    </row>
    <row r="410" spans="1:5" ht="18">
      <c r="A410" s="565" t="s">
        <v>941</v>
      </c>
      <c r="B410" s="567" t="s">
        <v>1724</v>
      </c>
      <c r="C410" s="570" t="s">
        <v>144</v>
      </c>
      <c r="E410" s="571"/>
    </row>
    <row r="411" spans="1:5" ht="18">
      <c r="A411" s="565" t="s">
        <v>942</v>
      </c>
      <c r="B411" s="567" t="s">
        <v>1725</v>
      </c>
      <c r="C411" s="570" t="s">
        <v>144</v>
      </c>
      <c r="E411" s="571"/>
    </row>
    <row r="412" spans="1:5" ht="18">
      <c r="A412" s="565" t="s">
        <v>943</v>
      </c>
      <c r="B412" s="572" t="s">
        <v>1726</v>
      </c>
      <c r="C412" s="570" t="s">
        <v>144</v>
      </c>
      <c r="E412" s="571"/>
    </row>
    <row r="413" spans="1:5" ht="18">
      <c r="A413" s="565" t="s">
        <v>944</v>
      </c>
      <c r="B413" s="573" t="s">
        <v>854</v>
      </c>
      <c r="C413" s="570" t="s">
        <v>144</v>
      </c>
      <c r="E413" s="571"/>
    </row>
    <row r="414" spans="1:5" ht="18">
      <c r="A414" s="608" t="s">
        <v>945</v>
      </c>
      <c r="B414" s="574" t="s">
        <v>1278</v>
      </c>
      <c r="C414" s="570" t="s">
        <v>144</v>
      </c>
      <c r="E414" s="571"/>
    </row>
    <row r="415" spans="1:5" ht="18">
      <c r="A415" s="607" t="s">
        <v>144</v>
      </c>
      <c r="B415" s="575" t="s">
        <v>1279</v>
      </c>
      <c r="C415" s="570" t="s">
        <v>144</v>
      </c>
      <c r="E415" s="571"/>
    </row>
    <row r="416" spans="1:5" ht="18">
      <c r="A416" s="580" t="s">
        <v>946</v>
      </c>
      <c r="B416" s="576" t="s">
        <v>1727</v>
      </c>
      <c r="C416" s="570" t="s">
        <v>144</v>
      </c>
      <c r="E416" s="571"/>
    </row>
    <row r="417" spans="1:5" ht="18">
      <c r="A417" s="565" t="s">
        <v>947</v>
      </c>
      <c r="B417" s="552" t="s">
        <v>1728</v>
      </c>
      <c r="C417" s="570" t="s">
        <v>144</v>
      </c>
      <c r="E417" s="571"/>
    </row>
    <row r="418" spans="1:5" ht="18">
      <c r="A418" s="609" t="s">
        <v>948</v>
      </c>
      <c r="B418" s="577" t="s">
        <v>1729</v>
      </c>
      <c r="C418" s="570" t="s">
        <v>144</v>
      </c>
      <c r="E418" s="571"/>
    </row>
    <row r="419" spans="1:5" ht="18">
      <c r="A419" s="561" t="s">
        <v>144</v>
      </c>
      <c r="B419" s="578" t="s">
        <v>1280</v>
      </c>
      <c r="C419" s="570" t="s">
        <v>144</v>
      </c>
      <c r="E419" s="571"/>
    </row>
    <row r="420" spans="1:5" ht="16.5">
      <c r="A420" s="545" t="s">
        <v>900</v>
      </c>
      <c r="B420" s="547" t="s">
        <v>61</v>
      </c>
      <c r="C420" s="570" t="s">
        <v>144</v>
      </c>
      <c r="E420" s="571"/>
    </row>
    <row r="421" spans="1:5" ht="16.5">
      <c r="A421" s="545" t="s">
        <v>901</v>
      </c>
      <c r="B421" s="547" t="s">
        <v>62</v>
      </c>
      <c r="C421" s="570" t="s">
        <v>144</v>
      </c>
      <c r="E421" s="571"/>
    </row>
    <row r="422" spans="1:5" ht="16.5">
      <c r="A422" s="610" t="s">
        <v>902</v>
      </c>
      <c r="B422" s="579" t="s">
        <v>63</v>
      </c>
      <c r="C422" s="570" t="s">
        <v>144</v>
      </c>
      <c r="E422" s="571"/>
    </row>
    <row r="423" spans="1:5" ht="18">
      <c r="A423" s="607" t="s">
        <v>144</v>
      </c>
      <c r="B423" s="578" t="s">
        <v>1281</v>
      </c>
      <c r="C423" s="570" t="s">
        <v>144</v>
      </c>
      <c r="E423" s="571"/>
    </row>
    <row r="424" spans="1:5" ht="18">
      <c r="A424" s="580" t="s">
        <v>949</v>
      </c>
      <c r="B424" s="576" t="s">
        <v>855</v>
      </c>
      <c r="C424" s="570" t="s">
        <v>144</v>
      </c>
      <c r="E424" s="571"/>
    </row>
    <row r="425" spans="1:5" ht="18">
      <c r="A425" s="580" t="s">
        <v>950</v>
      </c>
      <c r="B425" s="576" t="s">
        <v>856</v>
      </c>
      <c r="C425" s="570" t="s">
        <v>144</v>
      </c>
      <c r="E425" s="571"/>
    </row>
    <row r="426" spans="1:5" ht="18">
      <c r="A426" s="580" t="s">
        <v>951</v>
      </c>
      <c r="B426" s="576" t="s">
        <v>145</v>
      </c>
      <c r="C426" s="570" t="s">
        <v>144</v>
      </c>
      <c r="E426" s="571"/>
    </row>
    <row r="427" spans="1:5" ht="18.75" thickBot="1">
      <c r="A427" s="611" t="s">
        <v>952</v>
      </c>
      <c r="B427" s="581" t="s">
        <v>146</v>
      </c>
      <c r="C427" s="570" t="s">
        <v>144</v>
      </c>
      <c r="E427" s="571"/>
    </row>
    <row r="428" spans="1:5" ht="17.25" thickBot="1">
      <c r="A428" s="612" t="s">
        <v>953</v>
      </c>
      <c r="B428" s="581" t="s">
        <v>857</v>
      </c>
      <c r="C428" s="570" t="s">
        <v>144</v>
      </c>
      <c r="E428" s="571"/>
    </row>
    <row r="429" spans="1:5" ht="16.5">
      <c r="A429" s="612" t="s">
        <v>954</v>
      </c>
      <c r="B429" s="582" t="s">
        <v>613</v>
      </c>
      <c r="C429" s="570" t="s">
        <v>144</v>
      </c>
      <c r="E429" s="571"/>
    </row>
    <row r="430" spans="1:5" ht="16.5">
      <c r="A430" s="545" t="s">
        <v>955</v>
      </c>
      <c r="B430" s="547" t="s">
        <v>614</v>
      </c>
      <c r="C430" s="570" t="s">
        <v>144</v>
      </c>
      <c r="E430" s="571"/>
    </row>
    <row r="431" spans="1:5" ht="18.75" thickBot="1">
      <c r="A431" s="613" t="s">
        <v>956</v>
      </c>
      <c r="B431" s="583" t="s">
        <v>615</v>
      </c>
      <c r="C431" s="570" t="s">
        <v>144</v>
      </c>
      <c r="E431" s="571"/>
    </row>
    <row r="432" spans="1:5" ht="16.5">
      <c r="A432" s="543" t="s">
        <v>957</v>
      </c>
      <c r="B432" s="584" t="s">
        <v>616</v>
      </c>
      <c r="C432" s="570" t="s">
        <v>144</v>
      </c>
      <c r="E432" s="571"/>
    </row>
    <row r="433" spans="1:5" ht="16.5">
      <c r="A433" s="614" t="s">
        <v>958</v>
      </c>
      <c r="B433" s="547" t="s">
        <v>617</v>
      </c>
      <c r="C433" s="570" t="s">
        <v>144</v>
      </c>
      <c r="E433" s="571"/>
    </row>
    <row r="434" spans="1:5" ht="16.5">
      <c r="A434" s="545" t="s">
        <v>959</v>
      </c>
      <c r="B434" s="585" t="s">
        <v>262</v>
      </c>
      <c r="C434" s="570" t="s">
        <v>144</v>
      </c>
      <c r="E434" s="571"/>
    </row>
    <row r="435" spans="1:5" ht="17.25" thickBot="1">
      <c r="A435" s="557" t="s">
        <v>960</v>
      </c>
      <c r="B435" s="586" t="s">
        <v>263</v>
      </c>
      <c r="C435" s="570" t="s">
        <v>144</v>
      </c>
      <c r="E435" s="571"/>
    </row>
    <row r="436" spans="1:5" ht="18">
      <c r="A436" s="565" t="s">
        <v>961</v>
      </c>
      <c r="B436" s="587" t="s">
        <v>1282</v>
      </c>
      <c r="C436" s="570" t="s">
        <v>144</v>
      </c>
      <c r="E436" s="571"/>
    </row>
    <row r="437" spans="1:5" ht="18">
      <c r="A437" s="565" t="s">
        <v>962</v>
      </c>
      <c r="B437" s="588" t="s">
        <v>1283</v>
      </c>
      <c r="C437" s="570" t="s">
        <v>144</v>
      </c>
      <c r="E437" s="571"/>
    </row>
    <row r="438" spans="1:5" ht="18">
      <c r="A438" s="565" t="s">
        <v>963</v>
      </c>
      <c r="B438" s="589" t="s">
        <v>1284</v>
      </c>
      <c r="C438" s="570" t="s">
        <v>144</v>
      </c>
      <c r="E438" s="571"/>
    </row>
    <row r="439" spans="1:5" ht="18">
      <c r="A439" s="565" t="s">
        <v>964</v>
      </c>
      <c r="B439" s="588" t="s">
        <v>1285</v>
      </c>
      <c r="C439" s="570" t="s">
        <v>144</v>
      </c>
      <c r="E439" s="571"/>
    </row>
    <row r="440" spans="1:5" ht="18">
      <c r="A440" s="565" t="s">
        <v>965</v>
      </c>
      <c r="B440" s="588" t="s">
        <v>1286</v>
      </c>
      <c r="C440" s="570" t="s">
        <v>144</v>
      </c>
      <c r="E440" s="571"/>
    </row>
    <row r="441" spans="1:5" ht="18">
      <c r="A441" s="565" t="s">
        <v>966</v>
      </c>
      <c r="B441" s="590" t="s">
        <v>1287</v>
      </c>
      <c r="C441" s="570" t="s">
        <v>144</v>
      </c>
      <c r="E441" s="571"/>
    </row>
    <row r="442" spans="1:5" ht="18">
      <c r="A442" s="565" t="s">
        <v>967</v>
      </c>
      <c r="B442" s="590" t="s">
        <v>1288</v>
      </c>
      <c r="C442" s="570" t="s">
        <v>144</v>
      </c>
      <c r="E442" s="571"/>
    </row>
    <row r="443" spans="1:5" ht="18">
      <c r="A443" s="565" t="s">
        <v>968</v>
      </c>
      <c r="B443" s="590" t="s">
        <v>1289</v>
      </c>
      <c r="C443" s="570" t="s">
        <v>144</v>
      </c>
      <c r="E443" s="571"/>
    </row>
    <row r="444" spans="1:5" ht="18">
      <c r="A444" s="565" t="s">
        <v>969</v>
      </c>
      <c r="B444" s="590" t="s">
        <v>1290</v>
      </c>
      <c r="C444" s="570" t="s">
        <v>144</v>
      </c>
      <c r="E444" s="571"/>
    </row>
    <row r="445" spans="1:5" ht="18">
      <c r="A445" s="565" t="s">
        <v>970</v>
      </c>
      <c r="B445" s="590" t="s">
        <v>1291</v>
      </c>
      <c r="C445" s="570" t="s">
        <v>144</v>
      </c>
      <c r="E445" s="571"/>
    </row>
    <row r="446" spans="1:5" ht="18">
      <c r="A446" s="565" t="s">
        <v>971</v>
      </c>
      <c r="B446" s="588" t="s">
        <v>1292</v>
      </c>
      <c r="C446" s="570" t="s">
        <v>144</v>
      </c>
      <c r="E446" s="571"/>
    </row>
    <row r="447" spans="1:5" ht="18">
      <c r="A447" s="565" t="s">
        <v>972</v>
      </c>
      <c r="B447" s="588" t="s">
        <v>1293</v>
      </c>
      <c r="C447" s="570" t="s">
        <v>144</v>
      </c>
      <c r="E447" s="571"/>
    </row>
    <row r="448" spans="1:5" ht="18">
      <c r="A448" s="565" t="s">
        <v>973</v>
      </c>
      <c r="B448" s="588" t="s">
        <v>1294</v>
      </c>
      <c r="C448" s="570" t="s">
        <v>144</v>
      </c>
      <c r="E448" s="571"/>
    </row>
    <row r="449" spans="1:5" ht="18.75" thickBot="1">
      <c r="A449" s="565" t="s">
        <v>974</v>
      </c>
      <c r="B449" s="591" t="s">
        <v>1295</v>
      </c>
      <c r="C449" s="570" t="s">
        <v>144</v>
      </c>
      <c r="E449" s="571"/>
    </row>
    <row r="450" spans="1:5" ht="18">
      <c r="A450" s="565" t="s">
        <v>975</v>
      </c>
      <c r="B450" s="587" t="s">
        <v>1296</v>
      </c>
      <c r="C450" s="570" t="s">
        <v>144</v>
      </c>
      <c r="E450" s="571"/>
    </row>
    <row r="451" spans="1:5" ht="18">
      <c r="A451" s="565" t="s">
        <v>976</v>
      </c>
      <c r="B451" s="589" t="s">
        <v>1297</v>
      </c>
      <c r="C451" s="570" t="s">
        <v>144</v>
      </c>
      <c r="E451" s="571"/>
    </row>
    <row r="452" spans="1:5" ht="18">
      <c r="A452" s="565" t="s">
        <v>977</v>
      </c>
      <c r="B452" s="588" t="s">
        <v>1298</v>
      </c>
      <c r="C452" s="570" t="s">
        <v>144</v>
      </c>
      <c r="E452" s="571"/>
    </row>
    <row r="453" spans="1:5" ht="18">
      <c r="A453" s="565" t="s">
        <v>978</v>
      </c>
      <c r="B453" s="588" t="s">
        <v>1299</v>
      </c>
      <c r="C453" s="570" t="s">
        <v>144</v>
      </c>
      <c r="E453" s="571"/>
    </row>
    <row r="454" spans="1:5" ht="18">
      <c r="A454" s="565" t="s">
        <v>979</v>
      </c>
      <c r="B454" s="588" t="s">
        <v>1300</v>
      </c>
      <c r="C454" s="570" t="s">
        <v>144</v>
      </c>
      <c r="E454" s="571"/>
    </row>
    <row r="455" spans="1:5" ht="18">
      <c r="A455" s="565" t="s">
        <v>980</v>
      </c>
      <c r="B455" s="588" t="s">
        <v>1301</v>
      </c>
      <c r="C455" s="570" t="s">
        <v>144</v>
      </c>
      <c r="E455" s="571"/>
    </row>
    <row r="456" spans="1:5" ht="18">
      <c r="A456" s="565" t="s">
        <v>981</v>
      </c>
      <c r="B456" s="588" t="s">
        <v>1302</v>
      </c>
      <c r="C456" s="570" t="s">
        <v>144</v>
      </c>
      <c r="E456" s="571"/>
    </row>
    <row r="457" spans="1:5" ht="18">
      <c r="A457" s="565" t="s">
        <v>982</v>
      </c>
      <c r="B457" s="588" t="s">
        <v>1303</v>
      </c>
      <c r="C457" s="570" t="s">
        <v>144</v>
      </c>
      <c r="E457" s="571"/>
    </row>
    <row r="458" spans="1:5" ht="18">
      <c r="A458" s="565" t="s">
        <v>983</v>
      </c>
      <c r="B458" s="588" t="s">
        <v>1304</v>
      </c>
      <c r="C458" s="570" t="s">
        <v>144</v>
      </c>
      <c r="E458" s="571"/>
    </row>
    <row r="459" spans="1:5" ht="18">
      <c r="A459" s="565" t="s">
        <v>984</v>
      </c>
      <c r="B459" s="588" t="s">
        <v>1305</v>
      </c>
      <c r="C459" s="570" t="s">
        <v>144</v>
      </c>
      <c r="E459" s="571"/>
    </row>
    <row r="460" spans="1:5" ht="18">
      <c r="A460" s="565" t="s">
        <v>985</v>
      </c>
      <c r="B460" s="588" t="s">
        <v>1306</v>
      </c>
      <c r="C460" s="570" t="s">
        <v>144</v>
      </c>
      <c r="E460" s="571"/>
    </row>
    <row r="461" spans="1:5" ht="18">
      <c r="A461" s="565" t="s">
        <v>986</v>
      </c>
      <c r="B461" s="588" t="s">
        <v>1307</v>
      </c>
      <c r="C461" s="570" t="s">
        <v>144</v>
      </c>
      <c r="E461" s="571"/>
    </row>
    <row r="462" spans="1:5" ht="18.75" thickBot="1">
      <c r="A462" s="565" t="s">
        <v>987</v>
      </c>
      <c r="B462" s="591" t="s">
        <v>1308</v>
      </c>
      <c r="C462" s="570" t="s">
        <v>144</v>
      </c>
      <c r="E462" s="571"/>
    </row>
    <row r="463" spans="1:5" ht="18">
      <c r="A463" s="565" t="s">
        <v>988</v>
      </c>
      <c r="B463" s="587" t="s">
        <v>1309</v>
      </c>
      <c r="C463" s="570" t="s">
        <v>144</v>
      </c>
      <c r="E463" s="571"/>
    </row>
    <row r="464" spans="1:5" ht="18">
      <c r="A464" s="565" t="s">
        <v>989</v>
      </c>
      <c r="B464" s="588" t="s">
        <v>1310</v>
      </c>
      <c r="C464" s="570" t="s">
        <v>144</v>
      </c>
      <c r="E464" s="571"/>
    </row>
    <row r="465" spans="1:5" ht="18">
      <c r="A465" s="565" t="s">
        <v>990</v>
      </c>
      <c r="B465" s="588" t="s">
        <v>1311</v>
      </c>
      <c r="C465" s="570" t="s">
        <v>144</v>
      </c>
      <c r="E465" s="571"/>
    </row>
    <row r="466" spans="1:5" ht="18">
      <c r="A466" s="565" t="s">
        <v>991</v>
      </c>
      <c r="B466" s="588" t="s">
        <v>1312</v>
      </c>
      <c r="C466" s="570" t="s">
        <v>144</v>
      </c>
      <c r="E466" s="571"/>
    </row>
    <row r="467" spans="1:5" ht="18">
      <c r="A467" s="565" t="s">
        <v>992</v>
      </c>
      <c r="B467" s="589" t="s">
        <v>1313</v>
      </c>
      <c r="C467" s="570" t="s">
        <v>144</v>
      </c>
      <c r="E467" s="571"/>
    </row>
    <row r="468" spans="1:5" ht="18">
      <c r="A468" s="565" t="s">
        <v>993</v>
      </c>
      <c r="B468" s="588" t="s">
        <v>1314</v>
      </c>
      <c r="C468" s="570" t="s">
        <v>144</v>
      </c>
      <c r="E468" s="571"/>
    </row>
    <row r="469" spans="1:5" ht="18">
      <c r="A469" s="565" t="s">
        <v>994</v>
      </c>
      <c r="B469" s="588" t="s">
        <v>1315</v>
      </c>
      <c r="C469" s="570" t="s">
        <v>144</v>
      </c>
      <c r="E469" s="571"/>
    </row>
    <row r="470" spans="1:5" ht="18">
      <c r="A470" s="565" t="s">
        <v>995</v>
      </c>
      <c r="B470" s="588" t="s">
        <v>1316</v>
      </c>
      <c r="C470" s="570" t="s">
        <v>144</v>
      </c>
      <c r="E470" s="571"/>
    </row>
    <row r="471" spans="1:5" ht="18">
      <c r="A471" s="565" t="s">
        <v>996</v>
      </c>
      <c r="B471" s="588" t="s">
        <v>1317</v>
      </c>
      <c r="C471" s="570" t="s">
        <v>144</v>
      </c>
      <c r="E471" s="571"/>
    </row>
    <row r="472" spans="1:5" ht="18">
      <c r="A472" s="565" t="s">
        <v>997</v>
      </c>
      <c r="B472" s="588" t="s">
        <v>1318</v>
      </c>
      <c r="C472" s="570" t="s">
        <v>144</v>
      </c>
      <c r="E472" s="571"/>
    </row>
    <row r="473" spans="1:5" ht="18">
      <c r="A473" s="565" t="s">
        <v>998</v>
      </c>
      <c r="B473" s="588" t="s">
        <v>1319</v>
      </c>
      <c r="C473" s="570" t="s">
        <v>144</v>
      </c>
      <c r="E473" s="571"/>
    </row>
    <row r="474" spans="1:5" ht="18.75" thickBot="1">
      <c r="A474" s="565" t="s">
        <v>999</v>
      </c>
      <c r="B474" s="591" t="s">
        <v>1320</v>
      </c>
      <c r="C474" s="570" t="s">
        <v>144</v>
      </c>
      <c r="E474" s="571"/>
    </row>
    <row r="475" spans="1:5" ht="18">
      <c r="A475" s="565" t="s">
        <v>1000</v>
      </c>
      <c r="B475" s="592" t="s">
        <v>1321</v>
      </c>
      <c r="C475" s="570" t="s">
        <v>144</v>
      </c>
      <c r="E475" s="571"/>
    </row>
    <row r="476" spans="1:5" ht="18">
      <c r="A476" s="565" t="s">
        <v>1001</v>
      </c>
      <c r="B476" s="588" t="s">
        <v>1322</v>
      </c>
      <c r="C476" s="570" t="s">
        <v>144</v>
      </c>
      <c r="E476" s="571"/>
    </row>
    <row r="477" spans="1:5" ht="18">
      <c r="A477" s="565" t="s">
        <v>1002</v>
      </c>
      <c r="B477" s="588" t="s">
        <v>1323</v>
      </c>
      <c r="C477" s="570" t="s">
        <v>144</v>
      </c>
      <c r="E477" s="571"/>
    </row>
    <row r="478" spans="1:5" ht="18">
      <c r="A478" s="565" t="s">
        <v>1003</v>
      </c>
      <c r="B478" s="588" t="s">
        <v>1324</v>
      </c>
      <c r="C478" s="570" t="s">
        <v>144</v>
      </c>
      <c r="E478" s="571"/>
    </row>
    <row r="479" spans="1:5" ht="18">
      <c r="A479" s="565" t="s">
        <v>1004</v>
      </c>
      <c r="B479" s="588" t="s">
        <v>1325</v>
      </c>
      <c r="C479" s="570" t="s">
        <v>144</v>
      </c>
      <c r="E479" s="571"/>
    </row>
    <row r="480" spans="1:5" ht="18">
      <c r="A480" s="565" t="s">
        <v>1005</v>
      </c>
      <c r="B480" s="588" t="s">
        <v>1326</v>
      </c>
      <c r="C480" s="570" t="s">
        <v>144</v>
      </c>
      <c r="E480" s="571"/>
    </row>
    <row r="481" spans="1:5" ht="18">
      <c r="A481" s="565" t="s">
        <v>1006</v>
      </c>
      <c r="B481" s="588" t="s">
        <v>1327</v>
      </c>
      <c r="C481" s="570" t="s">
        <v>144</v>
      </c>
      <c r="E481" s="571"/>
    </row>
    <row r="482" spans="1:5" ht="18">
      <c r="A482" s="565" t="s">
        <v>1007</v>
      </c>
      <c r="B482" s="588" t="s">
        <v>1328</v>
      </c>
      <c r="C482" s="570" t="s">
        <v>144</v>
      </c>
      <c r="E482" s="571"/>
    </row>
    <row r="483" spans="1:5" ht="18">
      <c r="A483" s="565" t="s">
        <v>1008</v>
      </c>
      <c r="B483" s="588" t="s">
        <v>1329</v>
      </c>
      <c r="C483" s="570" t="s">
        <v>144</v>
      </c>
      <c r="E483" s="571"/>
    </row>
    <row r="484" spans="1:5" ht="18.75" thickBot="1">
      <c r="A484" s="565" t="s">
        <v>1009</v>
      </c>
      <c r="B484" s="591" t="s">
        <v>1330</v>
      </c>
      <c r="C484" s="570" t="s">
        <v>144</v>
      </c>
      <c r="E484" s="571"/>
    </row>
    <row r="485" spans="1:5" ht="18">
      <c r="A485" s="565" t="s">
        <v>1010</v>
      </c>
      <c r="B485" s="587" t="s">
        <v>1331</v>
      </c>
      <c r="C485" s="570" t="s">
        <v>144</v>
      </c>
      <c r="E485" s="571"/>
    </row>
    <row r="486" spans="1:5" ht="18">
      <c r="A486" s="565" t="s">
        <v>1011</v>
      </c>
      <c r="B486" s="588" t="s">
        <v>1332</v>
      </c>
      <c r="C486" s="570" t="s">
        <v>144</v>
      </c>
      <c r="E486" s="571"/>
    </row>
    <row r="487" spans="1:5" ht="18">
      <c r="A487" s="565" t="s">
        <v>1012</v>
      </c>
      <c r="B487" s="588" t="s">
        <v>1333</v>
      </c>
      <c r="C487" s="570" t="s">
        <v>144</v>
      </c>
      <c r="E487" s="571"/>
    </row>
    <row r="488" spans="1:5" ht="18">
      <c r="A488" s="565" t="s">
        <v>1013</v>
      </c>
      <c r="B488" s="589" t="s">
        <v>1334</v>
      </c>
      <c r="C488" s="570" t="s">
        <v>144</v>
      </c>
      <c r="E488" s="571"/>
    </row>
    <row r="489" spans="1:5" ht="18">
      <c r="A489" s="565" t="s">
        <v>1014</v>
      </c>
      <c r="B489" s="588" t="s">
        <v>1335</v>
      </c>
      <c r="C489" s="570" t="s">
        <v>144</v>
      </c>
      <c r="E489" s="571"/>
    </row>
    <row r="490" spans="1:5" ht="18">
      <c r="A490" s="565" t="s">
        <v>1015</v>
      </c>
      <c r="B490" s="588" t="s">
        <v>1336</v>
      </c>
      <c r="C490" s="570" t="s">
        <v>144</v>
      </c>
      <c r="E490" s="571"/>
    </row>
    <row r="491" spans="1:5" ht="18">
      <c r="A491" s="565" t="s">
        <v>1016</v>
      </c>
      <c r="B491" s="588" t="s">
        <v>1337</v>
      </c>
      <c r="C491" s="570" t="s">
        <v>144</v>
      </c>
      <c r="E491" s="571"/>
    </row>
    <row r="492" spans="1:5" ht="18">
      <c r="A492" s="565" t="s">
        <v>1017</v>
      </c>
      <c r="B492" s="588" t="s">
        <v>1338</v>
      </c>
      <c r="C492" s="570" t="s">
        <v>144</v>
      </c>
      <c r="E492" s="571"/>
    </row>
    <row r="493" spans="1:5" ht="18">
      <c r="A493" s="565" t="s">
        <v>1018</v>
      </c>
      <c r="B493" s="588" t="s">
        <v>1339</v>
      </c>
      <c r="C493" s="570" t="s">
        <v>144</v>
      </c>
      <c r="E493" s="571"/>
    </row>
    <row r="494" spans="1:5" ht="18">
      <c r="A494" s="565" t="s">
        <v>1019</v>
      </c>
      <c r="B494" s="588" t="s">
        <v>1340</v>
      </c>
      <c r="C494" s="570" t="s">
        <v>144</v>
      </c>
      <c r="E494" s="571"/>
    </row>
    <row r="495" spans="1:5" ht="18.75" thickBot="1">
      <c r="A495" s="565" t="s">
        <v>1020</v>
      </c>
      <c r="B495" s="591" t="s">
        <v>1341</v>
      </c>
      <c r="C495" s="570" t="s">
        <v>144</v>
      </c>
      <c r="E495" s="571"/>
    </row>
    <row r="496" spans="1:5" ht="18">
      <c r="A496" s="565" t="s">
        <v>1021</v>
      </c>
      <c r="B496" s="587" t="s">
        <v>1342</v>
      </c>
      <c r="C496" s="570" t="s">
        <v>144</v>
      </c>
      <c r="E496" s="571"/>
    </row>
    <row r="497" spans="1:5" ht="18">
      <c r="A497" s="565" t="s">
        <v>1022</v>
      </c>
      <c r="B497" s="588" t="s">
        <v>1343</v>
      </c>
      <c r="C497" s="570" t="s">
        <v>144</v>
      </c>
      <c r="E497" s="571"/>
    </row>
    <row r="498" spans="1:5" ht="18">
      <c r="A498" s="565" t="s">
        <v>1023</v>
      </c>
      <c r="B498" s="589" t="s">
        <v>1344</v>
      </c>
      <c r="C498" s="570" t="s">
        <v>144</v>
      </c>
      <c r="E498" s="571"/>
    </row>
    <row r="499" spans="1:5" ht="18">
      <c r="A499" s="565" t="s">
        <v>1024</v>
      </c>
      <c r="B499" s="588" t="s">
        <v>1345</v>
      </c>
      <c r="C499" s="570" t="s">
        <v>144</v>
      </c>
      <c r="E499" s="571"/>
    </row>
    <row r="500" spans="1:5" ht="18">
      <c r="A500" s="565" t="s">
        <v>1025</v>
      </c>
      <c r="B500" s="588" t="s">
        <v>1346</v>
      </c>
      <c r="C500" s="570" t="s">
        <v>144</v>
      </c>
      <c r="E500" s="571"/>
    </row>
    <row r="501" spans="1:5" ht="18">
      <c r="A501" s="565" t="s">
        <v>1026</v>
      </c>
      <c r="B501" s="588" t="s">
        <v>1347</v>
      </c>
      <c r="C501" s="570" t="s">
        <v>144</v>
      </c>
      <c r="E501" s="571"/>
    </row>
    <row r="502" spans="1:5" ht="18">
      <c r="A502" s="565" t="s">
        <v>1027</v>
      </c>
      <c r="B502" s="588" t="s">
        <v>1348</v>
      </c>
      <c r="C502" s="570" t="s">
        <v>144</v>
      </c>
      <c r="E502" s="571"/>
    </row>
    <row r="503" spans="1:5" ht="18">
      <c r="A503" s="565" t="s">
        <v>1028</v>
      </c>
      <c r="B503" s="588" t="s">
        <v>1349</v>
      </c>
      <c r="C503" s="570" t="s">
        <v>144</v>
      </c>
      <c r="E503" s="571"/>
    </row>
    <row r="504" spans="1:5" ht="18">
      <c r="A504" s="565" t="s">
        <v>1029</v>
      </c>
      <c r="B504" s="588" t="s">
        <v>1350</v>
      </c>
      <c r="C504" s="570" t="s">
        <v>144</v>
      </c>
      <c r="E504" s="571"/>
    </row>
    <row r="505" spans="1:5" ht="18.75" thickBot="1">
      <c r="A505" s="565" t="s">
        <v>1030</v>
      </c>
      <c r="B505" s="591" t="s">
        <v>1351</v>
      </c>
      <c r="C505" s="570" t="s">
        <v>144</v>
      </c>
      <c r="E505" s="571"/>
    </row>
    <row r="506" spans="1:5" ht="18">
      <c r="A506" s="565" t="s">
        <v>1031</v>
      </c>
      <c r="B506" s="592" t="s">
        <v>1352</v>
      </c>
      <c r="C506" s="570" t="s">
        <v>144</v>
      </c>
      <c r="E506" s="571"/>
    </row>
    <row r="507" spans="1:5" ht="18">
      <c r="A507" s="565" t="s">
        <v>1032</v>
      </c>
      <c r="B507" s="588" t="s">
        <v>1353</v>
      </c>
      <c r="C507" s="570" t="s">
        <v>144</v>
      </c>
      <c r="E507" s="571"/>
    </row>
    <row r="508" spans="1:5" ht="18">
      <c r="A508" s="565" t="s">
        <v>1033</v>
      </c>
      <c r="B508" s="588" t="s">
        <v>1354</v>
      </c>
      <c r="C508" s="570" t="s">
        <v>144</v>
      </c>
      <c r="E508" s="571"/>
    </row>
    <row r="509" spans="1:5" ht="18.75" thickBot="1">
      <c r="A509" s="565" t="s">
        <v>1034</v>
      </c>
      <c r="B509" s="591" t="s">
        <v>1355</v>
      </c>
      <c r="C509" s="570" t="s">
        <v>144</v>
      </c>
      <c r="E509" s="571"/>
    </row>
    <row r="510" spans="1:5" ht="18">
      <c r="A510" s="565" t="s">
        <v>1035</v>
      </c>
      <c r="B510" s="587" t="s">
        <v>1356</v>
      </c>
      <c r="C510" s="570" t="s">
        <v>144</v>
      </c>
      <c r="E510" s="571"/>
    </row>
    <row r="511" spans="1:5" ht="18">
      <c r="A511" s="565" t="s">
        <v>1036</v>
      </c>
      <c r="B511" s="588" t="s">
        <v>1357</v>
      </c>
      <c r="C511" s="570" t="s">
        <v>144</v>
      </c>
      <c r="E511" s="571"/>
    </row>
    <row r="512" spans="1:5" ht="18">
      <c r="A512" s="565" t="s">
        <v>1037</v>
      </c>
      <c r="B512" s="589" t="s">
        <v>1358</v>
      </c>
      <c r="C512" s="570" t="s">
        <v>144</v>
      </c>
      <c r="E512" s="571"/>
    </row>
    <row r="513" spans="1:5" ht="18">
      <c r="A513" s="565" t="s">
        <v>1038</v>
      </c>
      <c r="B513" s="588" t="s">
        <v>1359</v>
      </c>
      <c r="C513" s="570" t="s">
        <v>144</v>
      </c>
      <c r="E513" s="571"/>
    </row>
    <row r="514" spans="1:5" ht="18">
      <c r="A514" s="565" t="s">
        <v>1039</v>
      </c>
      <c r="B514" s="588" t="s">
        <v>1360</v>
      </c>
      <c r="C514" s="570" t="s">
        <v>144</v>
      </c>
      <c r="E514" s="571"/>
    </row>
    <row r="515" spans="1:5" ht="18">
      <c r="A515" s="565" t="s">
        <v>1040</v>
      </c>
      <c r="B515" s="588" t="s">
        <v>1361</v>
      </c>
      <c r="C515" s="570" t="s">
        <v>144</v>
      </c>
      <c r="E515" s="571"/>
    </row>
    <row r="516" spans="1:5" ht="18">
      <c r="A516" s="565" t="s">
        <v>1041</v>
      </c>
      <c r="B516" s="588" t="s">
        <v>1362</v>
      </c>
      <c r="C516" s="570" t="s">
        <v>144</v>
      </c>
      <c r="E516" s="571"/>
    </row>
    <row r="517" spans="1:5" ht="18.75" thickBot="1">
      <c r="A517" s="565" t="s">
        <v>1042</v>
      </c>
      <c r="B517" s="591" t="s">
        <v>1363</v>
      </c>
      <c r="C517" s="570" t="s">
        <v>144</v>
      </c>
      <c r="E517" s="571"/>
    </row>
    <row r="518" spans="1:5" ht="18">
      <c r="A518" s="565" t="s">
        <v>1043</v>
      </c>
      <c r="B518" s="587" t="s">
        <v>1364</v>
      </c>
      <c r="C518" s="570" t="s">
        <v>144</v>
      </c>
      <c r="E518" s="571"/>
    </row>
    <row r="519" spans="1:5" ht="18">
      <c r="A519" s="565" t="s">
        <v>1044</v>
      </c>
      <c r="B519" s="588" t="s">
        <v>1365</v>
      </c>
      <c r="C519" s="570" t="s">
        <v>144</v>
      </c>
      <c r="E519" s="571"/>
    </row>
    <row r="520" spans="1:5" ht="18">
      <c r="A520" s="565" t="s">
        <v>1045</v>
      </c>
      <c r="B520" s="588" t="s">
        <v>1366</v>
      </c>
      <c r="C520" s="570" t="s">
        <v>144</v>
      </c>
      <c r="E520" s="571"/>
    </row>
    <row r="521" spans="1:5" ht="18">
      <c r="A521" s="565" t="s">
        <v>1046</v>
      </c>
      <c r="B521" s="588" t="s">
        <v>1367</v>
      </c>
      <c r="C521" s="570" t="s">
        <v>144</v>
      </c>
      <c r="E521" s="571"/>
    </row>
    <row r="522" spans="1:5" ht="18">
      <c r="A522" s="565" t="s">
        <v>1047</v>
      </c>
      <c r="B522" s="589" t="s">
        <v>1368</v>
      </c>
      <c r="C522" s="570" t="s">
        <v>144</v>
      </c>
      <c r="E522" s="571"/>
    </row>
    <row r="523" spans="1:5" ht="18">
      <c r="A523" s="565" t="s">
        <v>1048</v>
      </c>
      <c r="B523" s="588" t="s">
        <v>1369</v>
      </c>
      <c r="C523" s="570" t="s">
        <v>144</v>
      </c>
      <c r="E523" s="571"/>
    </row>
    <row r="524" spans="1:5" ht="18.75" thickBot="1">
      <c r="A524" s="565" t="s">
        <v>1049</v>
      </c>
      <c r="B524" s="591" t="s">
        <v>1370</v>
      </c>
      <c r="C524" s="570" t="s">
        <v>144</v>
      </c>
      <c r="E524" s="571"/>
    </row>
    <row r="525" spans="1:5" ht="18">
      <c r="A525" s="565" t="s">
        <v>1050</v>
      </c>
      <c r="B525" s="587" t="s">
        <v>1371</v>
      </c>
      <c r="C525" s="570" t="s">
        <v>144</v>
      </c>
      <c r="E525" s="571"/>
    </row>
    <row r="526" spans="1:5" ht="18">
      <c r="A526" s="565" t="s">
        <v>1051</v>
      </c>
      <c r="B526" s="588" t="s">
        <v>1372</v>
      </c>
      <c r="C526" s="570" t="s">
        <v>144</v>
      </c>
      <c r="E526" s="571"/>
    </row>
    <row r="527" spans="1:5" ht="18">
      <c r="A527" s="565" t="s">
        <v>1052</v>
      </c>
      <c r="B527" s="588" t="s">
        <v>1373</v>
      </c>
      <c r="C527" s="570" t="s">
        <v>144</v>
      </c>
      <c r="E527" s="571"/>
    </row>
    <row r="528" spans="1:5" ht="18">
      <c r="A528" s="565" t="s">
        <v>1053</v>
      </c>
      <c r="B528" s="588" t="s">
        <v>1374</v>
      </c>
      <c r="C528" s="570" t="s">
        <v>144</v>
      </c>
      <c r="E528" s="571"/>
    </row>
    <row r="529" spans="1:5" ht="18">
      <c r="A529" s="565" t="s">
        <v>1054</v>
      </c>
      <c r="B529" s="589" t="s">
        <v>1375</v>
      </c>
      <c r="C529" s="570" t="s">
        <v>144</v>
      </c>
      <c r="E529" s="571"/>
    </row>
    <row r="530" spans="1:5" ht="18">
      <c r="A530" s="565" t="s">
        <v>1055</v>
      </c>
      <c r="B530" s="588" t="s">
        <v>1376</v>
      </c>
      <c r="C530" s="570" t="s">
        <v>144</v>
      </c>
      <c r="E530" s="571"/>
    </row>
    <row r="531" spans="1:5" ht="18">
      <c r="A531" s="565" t="s">
        <v>1056</v>
      </c>
      <c r="B531" s="588" t="s">
        <v>1377</v>
      </c>
      <c r="C531" s="570" t="s">
        <v>144</v>
      </c>
      <c r="E531" s="571"/>
    </row>
    <row r="532" spans="1:5" ht="18">
      <c r="A532" s="565" t="s">
        <v>1057</v>
      </c>
      <c r="B532" s="588" t="s">
        <v>1378</v>
      </c>
      <c r="C532" s="570" t="s">
        <v>144</v>
      </c>
      <c r="E532" s="571"/>
    </row>
    <row r="533" spans="1:5" ht="18.75" thickBot="1">
      <c r="A533" s="565" t="s">
        <v>1058</v>
      </c>
      <c r="B533" s="591" t="s">
        <v>1379</v>
      </c>
      <c r="C533" s="570" t="s">
        <v>144</v>
      </c>
      <c r="E533" s="571"/>
    </row>
    <row r="534" spans="1:5" ht="18">
      <c r="A534" s="565" t="s">
        <v>1059</v>
      </c>
      <c r="B534" s="587" t="s">
        <v>1380</v>
      </c>
      <c r="C534" s="570" t="s">
        <v>144</v>
      </c>
      <c r="E534" s="571"/>
    </row>
    <row r="535" spans="1:5" ht="18">
      <c r="A535" s="565" t="s">
        <v>1060</v>
      </c>
      <c r="B535" s="588" t="s">
        <v>1381</v>
      </c>
      <c r="C535" s="570" t="s">
        <v>144</v>
      </c>
      <c r="E535" s="571"/>
    </row>
    <row r="536" spans="1:5" ht="18">
      <c r="A536" s="565" t="s">
        <v>1061</v>
      </c>
      <c r="B536" s="589" t="s">
        <v>1382</v>
      </c>
      <c r="C536" s="570" t="s">
        <v>144</v>
      </c>
      <c r="E536" s="571"/>
    </row>
    <row r="537" spans="1:5" ht="18">
      <c r="A537" s="565" t="s">
        <v>1062</v>
      </c>
      <c r="B537" s="588" t="s">
        <v>1383</v>
      </c>
      <c r="C537" s="570" t="s">
        <v>144</v>
      </c>
      <c r="E537" s="571"/>
    </row>
    <row r="538" spans="1:5" ht="18">
      <c r="A538" s="565" t="s">
        <v>1063</v>
      </c>
      <c r="B538" s="588" t="s">
        <v>1384</v>
      </c>
      <c r="C538" s="570" t="s">
        <v>144</v>
      </c>
      <c r="E538" s="571"/>
    </row>
    <row r="539" spans="1:5" ht="18">
      <c r="A539" s="565" t="s">
        <v>1064</v>
      </c>
      <c r="B539" s="588" t="s">
        <v>1385</v>
      </c>
      <c r="C539" s="570" t="s">
        <v>144</v>
      </c>
      <c r="E539" s="571"/>
    </row>
    <row r="540" spans="1:5" ht="18">
      <c r="A540" s="565" t="s">
        <v>1065</v>
      </c>
      <c r="B540" s="588" t="s">
        <v>1386</v>
      </c>
      <c r="C540" s="570" t="s">
        <v>144</v>
      </c>
      <c r="E540" s="571"/>
    </row>
    <row r="541" spans="1:5" ht="18.75" thickBot="1">
      <c r="A541" s="565" t="s">
        <v>1066</v>
      </c>
      <c r="B541" s="591" t="s">
        <v>1387</v>
      </c>
      <c r="C541" s="570" t="s">
        <v>144</v>
      </c>
      <c r="E541" s="571"/>
    </row>
    <row r="542" spans="1:5" ht="18">
      <c r="A542" s="565" t="s">
        <v>1067</v>
      </c>
      <c r="B542" s="587" t="s">
        <v>1388</v>
      </c>
      <c r="C542" s="570" t="s">
        <v>144</v>
      </c>
      <c r="E542" s="571"/>
    </row>
    <row r="543" spans="1:5" ht="18">
      <c r="A543" s="565" t="s">
        <v>1068</v>
      </c>
      <c r="B543" s="588" t="s">
        <v>1389</v>
      </c>
      <c r="C543" s="570" t="s">
        <v>144</v>
      </c>
      <c r="E543" s="571"/>
    </row>
    <row r="544" spans="1:5" ht="18">
      <c r="A544" s="565" t="s">
        <v>1069</v>
      </c>
      <c r="B544" s="588" t="s">
        <v>1390</v>
      </c>
      <c r="C544" s="570" t="s">
        <v>144</v>
      </c>
      <c r="E544" s="571"/>
    </row>
    <row r="545" spans="1:5" ht="18">
      <c r="A545" s="565" t="s">
        <v>1070</v>
      </c>
      <c r="B545" s="588" t="s">
        <v>1391</v>
      </c>
      <c r="C545" s="570" t="s">
        <v>144</v>
      </c>
      <c r="E545" s="571"/>
    </row>
    <row r="546" spans="1:5" ht="18">
      <c r="A546" s="565" t="s">
        <v>1071</v>
      </c>
      <c r="B546" s="588" t="s">
        <v>1392</v>
      </c>
      <c r="C546" s="570" t="s">
        <v>144</v>
      </c>
      <c r="E546" s="571"/>
    </row>
    <row r="547" spans="1:5" ht="18">
      <c r="A547" s="565" t="s">
        <v>1072</v>
      </c>
      <c r="B547" s="588" t="s">
        <v>1393</v>
      </c>
      <c r="C547" s="570" t="s">
        <v>144</v>
      </c>
      <c r="E547" s="571"/>
    </row>
    <row r="548" spans="1:5" ht="18">
      <c r="A548" s="565" t="s">
        <v>1073</v>
      </c>
      <c r="B548" s="588" t="s">
        <v>1394</v>
      </c>
      <c r="C548" s="570" t="s">
        <v>144</v>
      </c>
      <c r="E548" s="571"/>
    </row>
    <row r="549" spans="1:5" ht="18">
      <c r="A549" s="565" t="s">
        <v>1074</v>
      </c>
      <c r="B549" s="588" t="s">
        <v>1395</v>
      </c>
      <c r="C549" s="570" t="s">
        <v>144</v>
      </c>
      <c r="E549" s="571"/>
    </row>
    <row r="550" spans="1:5" ht="18">
      <c r="A550" s="565" t="s">
        <v>1075</v>
      </c>
      <c r="B550" s="589" t="s">
        <v>1396</v>
      </c>
      <c r="C550" s="570" t="s">
        <v>144</v>
      </c>
      <c r="E550" s="571"/>
    </row>
    <row r="551" spans="1:5" ht="18">
      <c r="A551" s="565" t="s">
        <v>1076</v>
      </c>
      <c r="B551" s="588" t="s">
        <v>1397</v>
      </c>
      <c r="C551" s="570" t="s">
        <v>144</v>
      </c>
      <c r="E551" s="571"/>
    </row>
    <row r="552" spans="1:5" ht="18.75" thickBot="1">
      <c r="A552" s="565" t="s">
        <v>1077</v>
      </c>
      <c r="B552" s="591" t="s">
        <v>1398</v>
      </c>
      <c r="C552" s="570" t="s">
        <v>144</v>
      </c>
      <c r="E552" s="571"/>
    </row>
    <row r="553" spans="1:5" ht="18">
      <c r="A553" s="565" t="s">
        <v>1078</v>
      </c>
      <c r="B553" s="587" t="s">
        <v>1399</v>
      </c>
      <c r="C553" s="570" t="s">
        <v>144</v>
      </c>
      <c r="E553" s="571"/>
    </row>
    <row r="554" spans="1:5" ht="18">
      <c r="A554" s="565" t="s">
        <v>1079</v>
      </c>
      <c r="B554" s="588" t="s">
        <v>1400</v>
      </c>
      <c r="C554" s="570" t="s">
        <v>144</v>
      </c>
      <c r="E554" s="571"/>
    </row>
    <row r="555" spans="1:5" ht="18">
      <c r="A555" s="565" t="s">
        <v>1080</v>
      </c>
      <c r="B555" s="588" t="s">
        <v>1401</v>
      </c>
      <c r="C555" s="570" t="s">
        <v>144</v>
      </c>
      <c r="E555" s="571"/>
    </row>
    <row r="556" spans="1:5" ht="18">
      <c r="A556" s="565" t="s">
        <v>1081</v>
      </c>
      <c r="B556" s="588" t="s">
        <v>1402</v>
      </c>
      <c r="C556" s="570" t="s">
        <v>144</v>
      </c>
      <c r="E556" s="571"/>
    </row>
    <row r="557" spans="1:5" ht="18">
      <c r="A557" s="565" t="s">
        <v>1082</v>
      </c>
      <c r="B557" s="588" t="s">
        <v>1403</v>
      </c>
      <c r="C557" s="570" t="s">
        <v>144</v>
      </c>
      <c r="E557" s="571"/>
    </row>
    <row r="558" spans="1:5" ht="18">
      <c r="A558" s="565" t="s">
        <v>1083</v>
      </c>
      <c r="B558" s="589" t="s">
        <v>1404</v>
      </c>
      <c r="C558" s="570" t="s">
        <v>144</v>
      </c>
      <c r="E558" s="571"/>
    </row>
    <row r="559" spans="1:5" ht="18">
      <c r="A559" s="565" t="s">
        <v>1084</v>
      </c>
      <c r="B559" s="588" t="s">
        <v>1405</v>
      </c>
      <c r="C559" s="570" t="s">
        <v>144</v>
      </c>
      <c r="E559" s="571"/>
    </row>
    <row r="560" spans="1:5" ht="18">
      <c r="A560" s="565" t="s">
        <v>1085</v>
      </c>
      <c r="B560" s="588" t="s">
        <v>1406</v>
      </c>
      <c r="C560" s="570" t="s">
        <v>144</v>
      </c>
      <c r="E560" s="571"/>
    </row>
    <row r="561" spans="1:5" ht="18">
      <c r="A561" s="565" t="s">
        <v>1086</v>
      </c>
      <c r="B561" s="588" t="s">
        <v>1407</v>
      </c>
      <c r="C561" s="570" t="s">
        <v>144</v>
      </c>
      <c r="E561" s="571"/>
    </row>
    <row r="562" spans="1:5" ht="18">
      <c r="A562" s="565" t="s">
        <v>1087</v>
      </c>
      <c r="B562" s="588" t="s">
        <v>1408</v>
      </c>
      <c r="C562" s="570" t="s">
        <v>144</v>
      </c>
      <c r="E562" s="571"/>
    </row>
    <row r="563" spans="1:5" ht="18">
      <c r="A563" s="565" t="s">
        <v>1088</v>
      </c>
      <c r="B563" s="593" t="s">
        <v>1409</v>
      </c>
      <c r="C563" s="570" t="s">
        <v>144</v>
      </c>
      <c r="E563" s="571"/>
    </row>
    <row r="564" spans="1:5" ht="18.75" thickBot="1">
      <c r="A564" s="565" t="s">
        <v>1089</v>
      </c>
      <c r="B564" s="591" t="s">
        <v>1410</v>
      </c>
      <c r="C564" s="570" t="s">
        <v>144</v>
      </c>
      <c r="E564" s="571"/>
    </row>
    <row r="565" spans="1:5" ht="18">
      <c r="A565" s="565" t="s">
        <v>1090</v>
      </c>
      <c r="B565" s="587" t="s">
        <v>1411</v>
      </c>
      <c r="C565" s="570" t="s">
        <v>144</v>
      </c>
      <c r="E565" s="571"/>
    </row>
    <row r="566" spans="1:5" ht="18">
      <c r="A566" s="565" t="s">
        <v>1091</v>
      </c>
      <c r="B566" s="588" t="s">
        <v>1412</v>
      </c>
      <c r="C566" s="570" t="s">
        <v>144</v>
      </c>
      <c r="E566" s="571"/>
    </row>
    <row r="567" spans="1:5" ht="18">
      <c r="A567" s="565" t="s">
        <v>1092</v>
      </c>
      <c r="B567" s="588" t="s">
        <v>1413</v>
      </c>
      <c r="C567" s="570" t="s">
        <v>144</v>
      </c>
      <c r="E567" s="571"/>
    </row>
    <row r="568" spans="1:5" ht="18">
      <c r="A568" s="565" t="s">
        <v>1093</v>
      </c>
      <c r="B568" s="589" t="s">
        <v>1414</v>
      </c>
      <c r="C568" s="570" t="s">
        <v>144</v>
      </c>
      <c r="E568" s="571"/>
    </row>
    <row r="569" spans="1:5" ht="18">
      <c r="A569" s="565" t="s">
        <v>1094</v>
      </c>
      <c r="B569" s="588" t="s">
        <v>1415</v>
      </c>
      <c r="C569" s="570" t="s">
        <v>144</v>
      </c>
      <c r="E569" s="571"/>
    </row>
    <row r="570" spans="1:5" ht="18.75" thickBot="1">
      <c r="A570" s="565" t="s">
        <v>1095</v>
      </c>
      <c r="B570" s="591" t="s">
        <v>1416</v>
      </c>
      <c r="C570" s="570" t="s">
        <v>144</v>
      </c>
      <c r="E570" s="571"/>
    </row>
    <row r="571" spans="1:5" ht="18">
      <c r="A571" s="565" t="s">
        <v>1096</v>
      </c>
      <c r="B571" s="594" t="s">
        <v>1417</v>
      </c>
      <c r="C571" s="570" t="s">
        <v>144</v>
      </c>
      <c r="E571" s="571"/>
    </row>
    <row r="572" spans="1:5" ht="18">
      <c r="A572" s="565" t="s">
        <v>1097</v>
      </c>
      <c r="B572" s="588" t="s">
        <v>1418</v>
      </c>
      <c r="C572" s="570" t="s">
        <v>144</v>
      </c>
      <c r="E572" s="571"/>
    </row>
    <row r="573" spans="1:5" ht="18">
      <c r="A573" s="565" t="s">
        <v>1098</v>
      </c>
      <c r="B573" s="588" t="s">
        <v>1419</v>
      </c>
      <c r="C573" s="570" t="s">
        <v>144</v>
      </c>
      <c r="E573" s="571"/>
    </row>
    <row r="574" spans="1:5" ht="18">
      <c r="A574" s="565" t="s">
        <v>1099</v>
      </c>
      <c r="B574" s="588" t="s">
        <v>1420</v>
      </c>
      <c r="C574" s="570" t="s">
        <v>144</v>
      </c>
      <c r="E574" s="571"/>
    </row>
    <row r="575" spans="1:5" ht="18">
      <c r="A575" s="565" t="s">
        <v>1100</v>
      </c>
      <c r="B575" s="588" t="s">
        <v>1421</v>
      </c>
      <c r="C575" s="570" t="s">
        <v>144</v>
      </c>
      <c r="E575" s="571"/>
    </row>
    <row r="576" spans="1:5" ht="18">
      <c r="A576" s="565" t="s">
        <v>1101</v>
      </c>
      <c r="B576" s="588" t="s">
        <v>1422</v>
      </c>
      <c r="C576" s="570" t="s">
        <v>144</v>
      </c>
      <c r="E576" s="571"/>
    </row>
    <row r="577" spans="1:5" ht="18">
      <c r="A577" s="565" t="s">
        <v>1102</v>
      </c>
      <c r="B577" s="588" t="s">
        <v>1423</v>
      </c>
      <c r="C577" s="570" t="s">
        <v>144</v>
      </c>
      <c r="E577" s="571"/>
    </row>
    <row r="578" spans="1:5" ht="18">
      <c r="A578" s="565" t="s">
        <v>1103</v>
      </c>
      <c r="B578" s="589" t="s">
        <v>1424</v>
      </c>
      <c r="C578" s="570" t="s">
        <v>144</v>
      </c>
      <c r="E578" s="571"/>
    </row>
    <row r="579" spans="1:5" ht="18">
      <c r="A579" s="565" t="s">
        <v>1104</v>
      </c>
      <c r="B579" s="588" t="s">
        <v>1425</v>
      </c>
      <c r="C579" s="570" t="s">
        <v>144</v>
      </c>
      <c r="E579" s="571"/>
    </row>
    <row r="580" spans="1:5" ht="18">
      <c r="A580" s="565" t="s">
        <v>1105</v>
      </c>
      <c r="B580" s="588" t="s">
        <v>1426</v>
      </c>
      <c r="C580" s="570" t="s">
        <v>144</v>
      </c>
      <c r="E580" s="571"/>
    </row>
    <row r="581" spans="1:5" ht="18.75" thickBot="1">
      <c r="A581" s="565" t="s">
        <v>1106</v>
      </c>
      <c r="B581" s="591" t="s">
        <v>1427</v>
      </c>
      <c r="C581" s="570" t="s">
        <v>144</v>
      </c>
      <c r="E581" s="571"/>
    </row>
    <row r="582" spans="1:5" ht="18">
      <c r="A582" s="565" t="s">
        <v>1107</v>
      </c>
      <c r="B582" s="594" t="s">
        <v>1428</v>
      </c>
      <c r="C582" s="570" t="s">
        <v>144</v>
      </c>
      <c r="E582" s="571"/>
    </row>
    <row r="583" spans="1:5" ht="18">
      <c r="A583" s="565" t="s">
        <v>1108</v>
      </c>
      <c r="B583" s="588" t="s">
        <v>1429</v>
      </c>
      <c r="C583" s="570" t="s">
        <v>144</v>
      </c>
      <c r="E583" s="571"/>
    </row>
    <row r="584" spans="1:5" ht="18">
      <c r="A584" s="565" t="s">
        <v>1109</v>
      </c>
      <c r="B584" s="588" t="s">
        <v>1430</v>
      </c>
      <c r="C584" s="570" t="s">
        <v>144</v>
      </c>
      <c r="E584" s="571"/>
    </row>
    <row r="585" spans="1:5" ht="18">
      <c r="A585" s="565" t="s">
        <v>1110</v>
      </c>
      <c r="B585" s="588" t="s">
        <v>1431</v>
      </c>
      <c r="C585" s="570" t="s">
        <v>144</v>
      </c>
      <c r="E585" s="571"/>
    </row>
    <row r="586" spans="1:5" ht="18">
      <c r="A586" s="565" t="s">
        <v>1111</v>
      </c>
      <c r="B586" s="588" t="s">
        <v>1432</v>
      </c>
      <c r="C586" s="570" t="s">
        <v>144</v>
      </c>
      <c r="E586" s="571"/>
    </row>
    <row r="587" spans="1:5" ht="18">
      <c r="A587" s="565" t="s">
        <v>1112</v>
      </c>
      <c r="B587" s="588" t="s">
        <v>1433</v>
      </c>
      <c r="C587" s="570" t="s">
        <v>144</v>
      </c>
      <c r="E587" s="571"/>
    </row>
    <row r="588" spans="1:5" ht="18">
      <c r="A588" s="565" t="s">
        <v>1113</v>
      </c>
      <c r="B588" s="588" t="s">
        <v>1434</v>
      </c>
      <c r="C588" s="570" t="s">
        <v>144</v>
      </c>
      <c r="E588" s="571"/>
    </row>
    <row r="589" spans="1:5" ht="18">
      <c r="A589" s="565" t="s">
        <v>1114</v>
      </c>
      <c r="B589" s="588" t="s">
        <v>1435</v>
      </c>
      <c r="C589" s="570" t="s">
        <v>144</v>
      </c>
      <c r="E589" s="571"/>
    </row>
    <row r="590" spans="1:5" ht="18">
      <c r="A590" s="565" t="s">
        <v>1115</v>
      </c>
      <c r="B590" s="589" t="s">
        <v>1436</v>
      </c>
      <c r="C590" s="570" t="s">
        <v>144</v>
      </c>
      <c r="E590" s="571"/>
    </row>
    <row r="591" spans="1:5" ht="18">
      <c r="A591" s="565" t="s">
        <v>1116</v>
      </c>
      <c r="B591" s="588" t="s">
        <v>1437</v>
      </c>
      <c r="C591" s="570" t="s">
        <v>144</v>
      </c>
      <c r="E591" s="571"/>
    </row>
    <row r="592" spans="1:5" ht="18">
      <c r="A592" s="565" t="s">
        <v>1117</v>
      </c>
      <c r="B592" s="588" t="s">
        <v>1438</v>
      </c>
      <c r="C592" s="570" t="s">
        <v>144</v>
      </c>
      <c r="E592" s="571"/>
    </row>
    <row r="593" spans="1:5" ht="18">
      <c r="A593" s="565" t="s">
        <v>1118</v>
      </c>
      <c r="B593" s="588" t="s">
        <v>1439</v>
      </c>
      <c r="C593" s="570" t="s">
        <v>144</v>
      </c>
      <c r="E593" s="571"/>
    </row>
    <row r="594" spans="1:5" ht="18">
      <c r="A594" s="565" t="s">
        <v>1119</v>
      </c>
      <c r="B594" s="588" t="s">
        <v>1440</v>
      </c>
      <c r="C594" s="570" t="s">
        <v>144</v>
      </c>
      <c r="E594" s="571"/>
    </row>
    <row r="595" spans="1:5" ht="18">
      <c r="A595" s="565" t="s">
        <v>1120</v>
      </c>
      <c r="B595" s="588" t="s">
        <v>1441</v>
      </c>
      <c r="C595" s="570" t="s">
        <v>144</v>
      </c>
      <c r="E595" s="571"/>
    </row>
    <row r="596" spans="1:5" ht="18">
      <c r="A596" s="565" t="s">
        <v>1121</v>
      </c>
      <c r="B596" s="588" t="s">
        <v>1442</v>
      </c>
      <c r="C596" s="570" t="s">
        <v>144</v>
      </c>
      <c r="E596" s="571"/>
    </row>
    <row r="597" spans="1:5" ht="18">
      <c r="A597" s="565" t="s">
        <v>1122</v>
      </c>
      <c r="B597" s="588" t="s">
        <v>1443</v>
      </c>
      <c r="C597" s="570" t="s">
        <v>144</v>
      </c>
      <c r="E597" s="571"/>
    </row>
    <row r="598" spans="1:5" ht="18">
      <c r="A598" s="565" t="s">
        <v>1123</v>
      </c>
      <c r="B598" s="588" t="s">
        <v>1444</v>
      </c>
      <c r="C598" s="570" t="s">
        <v>144</v>
      </c>
      <c r="E598" s="571"/>
    </row>
    <row r="599" spans="1:5" ht="18.75" thickBot="1">
      <c r="A599" s="565" t="s">
        <v>1124</v>
      </c>
      <c r="B599" s="595" t="s">
        <v>1445</v>
      </c>
      <c r="C599" s="570" t="s">
        <v>144</v>
      </c>
      <c r="E599" s="571"/>
    </row>
    <row r="600" spans="1:5" ht="18.75">
      <c r="A600" s="565" t="s">
        <v>1125</v>
      </c>
      <c r="B600" s="587" t="s">
        <v>1446</v>
      </c>
      <c r="C600" s="570" t="s">
        <v>144</v>
      </c>
      <c r="E600" s="571"/>
    </row>
    <row r="601" spans="1:5" ht="18.75">
      <c r="A601" s="565" t="s">
        <v>1126</v>
      </c>
      <c r="B601" s="588" t="s">
        <v>1447</v>
      </c>
      <c r="C601" s="570" t="s">
        <v>144</v>
      </c>
      <c r="E601" s="571"/>
    </row>
    <row r="602" spans="1:5" ht="18.75">
      <c r="A602" s="565" t="s">
        <v>1127</v>
      </c>
      <c r="B602" s="588" t="s">
        <v>1448</v>
      </c>
      <c r="C602" s="570" t="s">
        <v>144</v>
      </c>
      <c r="E602" s="571"/>
    </row>
    <row r="603" spans="1:5" ht="18.75">
      <c r="A603" s="565" t="s">
        <v>1128</v>
      </c>
      <c r="B603" s="588" t="s">
        <v>1449</v>
      </c>
      <c r="C603" s="570" t="s">
        <v>144</v>
      </c>
      <c r="E603" s="571"/>
    </row>
    <row r="604" spans="1:5" ht="19.5">
      <c r="A604" s="565" t="s">
        <v>1129</v>
      </c>
      <c r="B604" s="589" t="s">
        <v>1450</v>
      </c>
      <c r="C604" s="570" t="s">
        <v>144</v>
      </c>
      <c r="E604" s="571"/>
    </row>
    <row r="605" spans="1:5" ht="18.75">
      <c r="A605" s="565" t="s">
        <v>1130</v>
      </c>
      <c r="B605" s="588" t="s">
        <v>1451</v>
      </c>
      <c r="C605" s="570" t="s">
        <v>144</v>
      </c>
      <c r="E605" s="571"/>
    </row>
    <row r="606" spans="1:5" ht="19.5" thickBot="1">
      <c r="A606" s="565" t="s">
        <v>1131</v>
      </c>
      <c r="B606" s="591" t="s">
        <v>1452</v>
      </c>
      <c r="C606" s="570" t="s">
        <v>144</v>
      </c>
      <c r="E606" s="571"/>
    </row>
    <row r="607" spans="1:5" ht="18.75">
      <c r="A607" s="565" t="s">
        <v>1132</v>
      </c>
      <c r="B607" s="587" t="s">
        <v>1453</v>
      </c>
      <c r="C607" s="570" t="s">
        <v>144</v>
      </c>
      <c r="E607" s="571"/>
    </row>
    <row r="608" spans="1:5" ht="18.75">
      <c r="A608" s="565" t="s">
        <v>1133</v>
      </c>
      <c r="B608" s="588" t="s">
        <v>1312</v>
      </c>
      <c r="C608" s="570" t="s">
        <v>144</v>
      </c>
      <c r="E608" s="571"/>
    </row>
    <row r="609" spans="1:5" ht="18.75">
      <c r="A609" s="565" t="s">
        <v>1134</v>
      </c>
      <c r="B609" s="588" t="s">
        <v>1454</v>
      </c>
      <c r="C609" s="570" t="s">
        <v>144</v>
      </c>
      <c r="E609" s="571"/>
    </row>
    <row r="610" spans="1:5" ht="18.75">
      <c r="A610" s="565" t="s">
        <v>1135</v>
      </c>
      <c r="B610" s="588" t="s">
        <v>1455</v>
      </c>
      <c r="C610" s="570" t="s">
        <v>144</v>
      </c>
      <c r="E610" s="571"/>
    </row>
    <row r="611" spans="1:5" ht="18.75">
      <c r="A611" s="565" t="s">
        <v>1136</v>
      </c>
      <c r="B611" s="588" t="s">
        <v>1456</v>
      </c>
      <c r="C611" s="570" t="s">
        <v>144</v>
      </c>
      <c r="E611" s="571"/>
    </row>
    <row r="612" spans="1:5" ht="19.5">
      <c r="A612" s="565" t="s">
        <v>1137</v>
      </c>
      <c r="B612" s="589" t="s">
        <v>1457</v>
      </c>
      <c r="C612" s="570" t="s">
        <v>144</v>
      </c>
      <c r="E612" s="571"/>
    </row>
    <row r="613" spans="1:5" ht="18.75">
      <c r="A613" s="565" t="s">
        <v>1138</v>
      </c>
      <c r="B613" s="588" t="s">
        <v>1458</v>
      </c>
      <c r="C613" s="570" t="s">
        <v>144</v>
      </c>
      <c r="E613" s="571"/>
    </row>
    <row r="614" spans="1:5" ht="19.5" thickBot="1">
      <c r="A614" s="565" t="s">
        <v>1139</v>
      </c>
      <c r="B614" s="591" t="s">
        <v>1459</v>
      </c>
      <c r="C614" s="570" t="s">
        <v>144</v>
      </c>
      <c r="E614" s="571"/>
    </row>
    <row r="615" spans="1:5" ht="18.75">
      <c r="A615" s="565" t="s">
        <v>1140</v>
      </c>
      <c r="B615" s="587" t="s">
        <v>1460</v>
      </c>
      <c r="C615" s="570" t="s">
        <v>144</v>
      </c>
      <c r="E615" s="571"/>
    </row>
    <row r="616" spans="1:5" ht="18.75">
      <c r="A616" s="565" t="s">
        <v>1141</v>
      </c>
      <c r="B616" s="588" t="s">
        <v>1461</v>
      </c>
      <c r="C616" s="570" t="s">
        <v>144</v>
      </c>
      <c r="E616" s="571"/>
    </row>
    <row r="617" spans="1:5" ht="18.75">
      <c r="A617" s="565" t="s">
        <v>1142</v>
      </c>
      <c r="B617" s="588" t="s">
        <v>1462</v>
      </c>
      <c r="C617" s="570" t="s">
        <v>144</v>
      </c>
      <c r="E617" s="571"/>
    </row>
    <row r="618" spans="1:5" ht="18.75">
      <c r="A618" s="565" t="s">
        <v>1143</v>
      </c>
      <c r="B618" s="588" t="s">
        <v>1463</v>
      </c>
      <c r="C618" s="570" t="s">
        <v>144</v>
      </c>
      <c r="E618" s="571"/>
    </row>
    <row r="619" spans="1:5" ht="19.5">
      <c r="A619" s="565" t="s">
        <v>1144</v>
      </c>
      <c r="B619" s="589" t="s">
        <v>1464</v>
      </c>
      <c r="C619" s="570" t="s">
        <v>144</v>
      </c>
      <c r="E619" s="571"/>
    </row>
    <row r="620" spans="1:5" ht="18.75">
      <c r="A620" s="565" t="s">
        <v>1145</v>
      </c>
      <c r="B620" s="588" t="s">
        <v>1465</v>
      </c>
      <c r="C620" s="570" t="s">
        <v>144</v>
      </c>
      <c r="E620" s="571"/>
    </row>
    <row r="621" spans="1:5" ht="19.5" thickBot="1">
      <c r="A621" s="565" t="s">
        <v>1146</v>
      </c>
      <c r="B621" s="591" t="s">
        <v>1466</v>
      </c>
      <c r="C621" s="570" t="s">
        <v>144</v>
      </c>
      <c r="E621" s="571"/>
    </row>
    <row r="622" spans="1:5" ht="18.75">
      <c r="A622" s="565" t="s">
        <v>1147</v>
      </c>
      <c r="B622" s="587" t="s">
        <v>1467</v>
      </c>
      <c r="C622" s="570" t="s">
        <v>144</v>
      </c>
      <c r="E622" s="571"/>
    </row>
    <row r="623" spans="1:5" ht="18.75">
      <c r="A623" s="565" t="s">
        <v>1148</v>
      </c>
      <c r="B623" s="588" t="s">
        <v>1468</v>
      </c>
      <c r="C623" s="570" t="s">
        <v>144</v>
      </c>
      <c r="E623" s="571"/>
    </row>
    <row r="624" spans="1:5" ht="19.5">
      <c r="A624" s="565" t="s">
        <v>1149</v>
      </c>
      <c r="B624" s="589" t="s">
        <v>1469</v>
      </c>
      <c r="C624" s="570" t="s">
        <v>144</v>
      </c>
      <c r="E624" s="571"/>
    </row>
    <row r="625" spans="1:5" ht="19.5" thickBot="1">
      <c r="A625" s="565" t="s">
        <v>1150</v>
      </c>
      <c r="B625" s="591" t="s">
        <v>1470</v>
      </c>
      <c r="C625" s="570" t="s">
        <v>144</v>
      </c>
      <c r="E625" s="571"/>
    </row>
    <row r="626" spans="1:5" ht="18.75">
      <c r="A626" s="565" t="s">
        <v>1151</v>
      </c>
      <c r="B626" s="587" t="s">
        <v>1471</v>
      </c>
      <c r="C626" s="570" t="s">
        <v>144</v>
      </c>
      <c r="E626" s="571"/>
    </row>
    <row r="627" spans="1:5" ht="18.75">
      <c r="A627" s="565" t="s">
        <v>1152</v>
      </c>
      <c r="B627" s="588" t="s">
        <v>1472</v>
      </c>
      <c r="C627" s="570" t="s">
        <v>144</v>
      </c>
      <c r="E627" s="571"/>
    </row>
    <row r="628" spans="1:5" ht="18.75">
      <c r="A628" s="565" t="s">
        <v>1153</v>
      </c>
      <c r="B628" s="588" t="s">
        <v>1473</v>
      </c>
      <c r="C628" s="570" t="s">
        <v>144</v>
      </c>
      <c r="E628" s="571"/>
    </row>
    <row r="629" spans="1:5" ht="18.75">
      <c r="A629" s="565" t="s">
        <v>1154</v>
      </c>
      <c r="B629" s="588" t="s">
        <v>1474</v>
      </c>
      <c r="C629" s="570" t="s">
        <v>144</v>
      </c>
      <c r="E629" s="571"/>
    </row>
    <row r="630" spans="1:5" ht="18.75">
      <c r="A630" s="565" t="s">
        <v>1155</v>
      </c>
      <c r="B630" s="588" t="s">
        <v>1475</v>
      </c>
      <c r="C630" s="570" t="s">
        <v>144</v>
      </c>
      <c r="E630" s="571"/>
    </row>
    <row r="631" spans="1:5" ht="18.75">
      <c r="A631" s="565" t="s">
        <v>1156</v>
      </c>
      <c r="B631" s="588" t="s">
        <v>1476</v>
      </c>
      <c r="C631" s="570" t="s">
        <v>144</v>
      </c>
      <c r="E631" s="571"/>
    </row>
    <row r="632" spans="1:5" ht="18.75">
      <c r="A632" s="565" t="s">
        <v>1157</v>
      </c>
      <c r="B632" s="588" t="s">
        <v>1477</v>
      </c>
      <c r="C632" s="570" t="s">
        <v>144</v>
      </c>
      <c r="E632" s="571"/>
    </row>
    <row r="633" spans="1:5" ht="18.75">
      <c r="A633" s="565" t="s">
        <v>1158</v>
      </c>
      <c r="B633" s="588" t="s">
        <v>1478</v>
      </c>
      <c r="C633" s="570" t="s">
        <v>144</v>
      </c>
      <c r="E633" s="571"/>
    </row>
    <row r="634" spans="1:5" ht="19.5">
      <c r="A634" s="565" t="s">
        <v>1159</v>
      </c>
      <c r="B634" s="589" t="s">
        <v>1479</v>
      </c>
      <c r="C634" s="570" t="s">
        <v>144</v>
      </c>
      <c r="E634" s="571"/>
    </row>
    <row r="635" spans="1:5" ht="19.5" thickBot="1">
      <c r="A635" s="565" t="s">
        <v>1160</v>
      </c>
      <c r="B635" s="591" t="s">
        <v>1480</v>
      </c>
      <c r="C635" s="570" t="s">
        <v>144</v>
      </c>
      <c r="E635" s="571"/>
    </row>
    <row r="636" spans="1:5" ht="18.75">
      <c r="A636" s="565" t="s">
        <v>1161</v>
      </c>
      <c r="B636" s="587" t="s">
        <v>273</v>
      </c>
      <c r="C636" s="570" t="s">
        <v>144</v>
      </c>
      <c r="E636" s="571"/>
    </row>
    <row r="637" spans="1:5" ht="18.75">
      <c r="A637" s="565" t="s">
        <v>1162</v>
      </c>
      <c r="B637" s="588" t="s">
        <v>274</v>
      </c>
      <c r="C637" s="570" t="s">
        <v>144</v>
      </c>
      <c r="E637" s="571"/>
    </row>
    <row r="638" spans="1:5" ht="18.75">
      <c r="A638" s="565" t="s">
        <v>1163</v>
      </c>
      <c r="B638" s="588" t="s">
        <v>275</v>
      </c>
      <c r="C638" s="570" t="s">
        <v>144</v>
      </c>
      <c r="E638" s="571"/>
    </row>
    <row r="639" spans="1:5" ht="18.75">
      <c r="A639" s="565" t="s">
        <v>1164</v>
      </c>
      <c r="B639" s="588" t="s">
        <v>276</v>
      </c>
      <c r="C639" s="570" t="s">
        <v>144</v>
      </c>
      <c r="E639" s="571"/>
    </row>
    <row r="640" spans="1:5" ht="18.75">
      <c r="A640" s="565" t="s">
        <v>1165</v>
      </c>
      <c r="B640" s="588" t="s">
        <v>277</v>
      </c>
      <c r="C640" s="570" t="s">
        <v>144</v>
      </c>
      <c r="E640" s="571"/>
    </row>
    <row r="641" spans="1:5" ht="18.75">
      <c r="A641" s="565" t="s">
        <v>1166</v>
      </c>
      <c r="B641" s="588" t="s">
        <v>278</v>
      </c>
      <c r="C641" s="570" t="s">
        <v>144</v>
      </c>
      <c r="E641" s="571"/>
    </row>
    <row r="642" spans="1:5" ht="18.75">
      <c r="A642" s="565" t="s">
        <v>1167</v>
      </c>
      <c r="B642" s="588" t="s">
        <v>279</v>
      </c>
      <c r="C642" s="570" t="s">
        <v>144</v>
      </c>
      <c r="E642" s="571"/>
    </row>
    <row r="643" spans="1:5" ht="18.75">
      <c r="A643" s="565" t="s">
        <v>1168</v>
      </c>
      <c r="B643" s="588" t="s">
        <v>280</v>
      </c>
      <c r="C643" s="570" t="s">
        <v>144</v>
      </c>
      <c r="E643" s="571"/>
    </row>
    <row r="644" spans="1:5" ht="18.75">
      <c r="A644" s="565" t="s">
        <v>1169</v>
      </c>
      <c r="B644" s="588" t="s">
        <v>638</v>
      </c>
      <c r="C644" s="570" t="s">
        <v>144</v>
      </c>
      <c r="E644" s="571"/>
    </row>
    <row r="645" spans="1:5" ht="18.75">
      <c r="A645" s="565" t="s">
        <v>1170</v>
      </c>
      <c r="B645" s="588" t="s">
        <v>639</v>
      </c>
      <c r="C645" s="570" t="s">
        <v>144</v>
      </c>
      <c r="E645" s="571"/>
    </row>
    <row r="646" spans="1:5" ht="18.75">
      <c r="A646" s="565" t="s">
        <v>1171</v>
      </c>
      <c r="B646" s="588" t="s">
        <v>640</v>
      </c>
      <c r="C646" s="570" t="s">
        <v>144</v>
      </c>
      <c r="E646" s="571"/>
    </row>
    <row r="647" spans="1:5" ht="18.75">
      <c r="A647" s="565" t="s">
        <v>1172</v>
      </c>
      <c r="B647" s="588" t="s">
        <v>641</v>
      </c>
      <c r="C647" s="570" t="s">
        <v>144</v>
      </c>
      <c r="E647" s="571"/>
    </row>
    <row r="648" spans="1:5" ht="18.75">
      <c r="A648" s="565" t="s">
        <v>1173</v>
      </c>
      <c r="B648" s="588" t="s">
        <v>642</v>
      </c>
      <c r="C648" s="570" t="s">
        <v>144</v>
      </c>
      <c r="E648" s="571"/>
    </row>
    <row r="649" spans="1:5" ht="18.75">
      <c r="A649" s="565" t="s">
        <v>1174</v>
      </c>
      <c r="B649" s="588" t="s">
        <v>643</v>
      </c>
      <c r="C649" s="570" t="s">
        <v>144</v>
      </c>
      <c r="E649" s="571"/>
    </row>
    <row r="650" spans="1:5" ht="18.75">
      <c r="A650" s="565" t="s">
        <v>1175</v>
      </c>
      <c r="B650" s="588" t="s">
        <v>644</v>
      </c>
      <c r="C650" s="570" t="s">
        <v>144</v>
      </c>
      <c r="E650" s="571"/>
    </row>
    <row r="651" spans="1:5" ht="18.75">
      <c r="A651" s="565" t="s">
        <v>1176</v>
      </c>
      <c r="B651" s="588" t="s">
        <v>645</v>
      </c>
      <c r="C651" s="570" t="s">
        <v>144</v>
      </c>
      <c r="E651" s="571"/>
    </row>
    <row r="652" spans="1:5" ht="18.75">
      <c r="A652" s="565" t="s">
        <v>1177</v>
      </c>
      <c r="B652" s="588" t="s">
        <v>646</v>
      </c>
      <c r="C652" s="570" t="s">
        <v>144</v>
      </c>
      <c r="E652" s="571"/>
    </row>
    <row r="653" spans="1:5" ht="18.75">
      <c r="A653" s="565" t="s">
        <v>1178</v>
      </c>
      <c r="B653" s="588" t="s">
        <v>647</v>
      </c>
      <c r="C653" s="570" t="s">
        <v>144</v>
      </c>
      <c r="E653" s="571"/>
    </row>
    <row r="654" spans="1:5" ht="18.75">
      <c r="A654" s="565" t="s">
        <v>1179</v>
      </c>
      <c r="B654" s="588" t="s">
        <v>648</v>
      </c>
      <c r="C654" s="570" t="s">
        <v>144</v>
      </c>
      <c r="E654" s="571"/>
    </row>
    <row r="655" spans="1:5" ht="18.75">
      <c r="A655" s="565" t="s">
        <v>1180</v>
      </c>
      <c r="B655" s="588" t="s">
        <v>649</v>
      </c>
      <c r="C655" s="570" t="s">
        <v>144</v>
      </c>
      <c r="E655" s="571"/>
    </row>
    <row r="656" spans="1:5" ht="18.75">
      <c r="A656" s="565" t="s">
        <v>1181</v>
      </c>
      <c r="B656" s="588" t="s">
        <v>650</v>
      </c>
      <c r="C656" s="570" t="s">
        <v>144</v>
      </c>
      <c r="E656" s="571"/>
    </row>
    <row r="657" spans="1:5" ht="18.75">
      <c r="A657" s="565" t="s">
        <v>1182</v>
      </c>
      <c r="B657" s="588" t="s">
        <v>651</v>
      </c>
      <c r="C657" s="570" t="s">
        <v>144</v>
      </c>
      <c r="E657" s="571"/>
    </row>
    <row r="658" spans="1:5" ht="18.75">
      <c r="A658" s="565" t="s">
        <v>1183</v>
      </c>
      <c r="B658" s="588" t="s">
        <v>652</v>
      </c>
      <c r="C658" s="570" t="s">
        <v>144</v>
      </c>
      <c r="E658" s="571"/>
    </row>
    <row r="659" spans="1:5" ht="18.75">
      <c r="A659" s="565" t="s">
        <v>1184</v>
      </c>
      <c r="B659" s="588" t="s">
        <v>653</v>
      </c>
      <c r="C659" s="570" t="s">
        <v>144</v>
      </c>
      <c r="E659" s="571"/>
    </row>
    <row r="660" spans="1:5" ht="20.25" thickBot="1">
      <c r="A660" s="565" t="s">
        <v>1185</v>
      </c>
      <c r="B660" s="596" t="s">
        <v>654</v>
      </c>
      <c r="C660" s="570" t="s">
        <v>144</v>
      </c>
      <c r="E660" s="571"/>
    </row>
    <row r="661" spans="1:5" ht="18.75">
      <c r="A661" s="565" t="s">
        <v>1186</v>
      </c>
      <c r="B661" s="587" t="s">
        <v>1481</v>
      </c>
      <c r="C661" s="570" t="s">
        <v>144</v>
      </c>
      <c r="E661" s="571"/>
    </row>
    <row r="662" spans="1:5" ht="18.75">
      <c r="A662" s="565" t="s">
        <v>1187</v>
      </c>
      <c r="B662" s="588" t="s">
        <v>1482</v>
      </c>
      <c r="C662" s="570" t="s">
        <v>144</v>
      </c>
      <c r="E662" s="571"/>
    </row>
    <row r="663" spans="1:5" ht="18.75">
      <c r="A663" s="565" t="s">
        <v>1188</v>
      </c>
      <c r="B663" s="588" t="s">
        <v>1483</v>
      </c>
      <c r="C663" s="570" t="s">
        <v>144</v>
      </c>
      <c r="E663" s="571"/>
    </row>
    <row r="664" spans="1:5" ht="18.75">
      <c r="A664" s="565" t="s">
        <v>1189</v>
      </c>
      <c r="B664" s="588" t="s">
        <v>1484</v>
      </c>
      <c r="C664" s="570" t="s">
        <v>144</v>
      </c>
      <c r="E664" s="571"/>
    </row>
    <row r="665" spans="1:5" ht="18.75">
      <c r="A665" s="565" t="s">
        <v>1190</v>
      </c>
      <c r="B665" s="588" t="s">
        <v>1485</v>
      </c>
      <c r="C665" s="570" t="s">
        <v>144</v>
      </c>
      <c r="E665" s="571"/>
    </row>
    <row r="666" spans="1:5" ht="18.75">
      <c r="A666" s="565" t="s">
        <v>1191</v>
      </c>
      <c r="B666" s="588" t="s">
        <v>1486</v>
      </c>
      <c r="C666" s="570" t="s">
        <v>144</v>
      </c>
      <c r="E666" s="571"/>
    </row>
    <row r="667" spans="1:5" ht="18.75">
      <c r="A667" s="565" t="s">
        <v>1192</v>
      </c>
      <c r="B667" s="588" t="s">
        <v>1487</v>
      </c>
      <c r="C667" s="570" t="s">
        <v>144</v>
      </c>
      <c r="E667" s="571"/>
    </row>
    <row r="668" spans="1:5" ht="18.75">
      <c r="A668" s="565" t="s">
        <v>1193</v>
      </c>
      <c r="B668" s="588" t="s">
        <v>1488</v>
      </c>
      <c r="C668" s="570" t="s">
        <v>144</v>
      </c>
      <c r="E668" s="571"/>
    </row>
    <row r="669" spans="1:5" ht="18.75">
      <c r="A669" s="565" t="s">
        <v>1194</v>
      </c>
      <c r="B669" s="588" t="s">
        <v>1489</v>
      </c>
      <c r="C669" s="570" t="s">
        <v>144</v>
      </c>
      <c r="E669" s="571"/>
    </row>
    <row r="670" spans="1:5" ht="18.75">
      <c r="A670" s="565" t="s">
        <v>1195</v>
      </c>
      <c r="B670" s="588" t="s">
        <v>1490</v>
      </c>
      <c r="C670" s="570" t="s">
        <v>144</v>
      </c>
      <c r="E670" s="571"/>
    </row>
    <row r="671" spans="1:5" ht="18.75">
      <c r="A671" s="565" t="s">
        <v>1196</v>
      </c>
      <c r="B671" s="588" t="s">
        <v>1491</v>
      </c>
      <c r="C671" s="570" t="s">
        <v>144</v>
      </c>
      <c r="E671" s="571"/>
    </row>
    <row r="672" spans="1:5" ht="18.75">
      <c r="A672" s="565" t="s">
        <v>1197</v>
      </c>
      <c r="B672" s="588" t="s">
        <v>1492</v>
      </c>
      <c r="C672" s="570" t="s">
        <v>144</v>
      </c>
      <c r="E672" s="571"/>
    </row>
    <row r="673" spans="1:5" ht="18.75">
      <c r="A673" s="565" t="s">
        <v>1198</v>
      </c>
      <c r="B673" s="588" t="s">
        <v>1493</v>
      </c>
      <c r="C673" s="570" t="s">
        <v>144</v>
      </c>
      <c r="E673" s="571"/>
    </row>
    <row r="674" spans="1:5" ht="18.75">
      <c r="A674" s="565" t="s">
        <v>1199</v>
      </c>
      <c r="B674" s="588" t="s">
        <v>1494</v>
      </c>
      <c r="C674" s="570" t="s">
        <v>144</v>
      </c>
      <c r="E674" s="571"/>
    </row>
    <row r="675" spans="1:5" ht="18.75">
      <c r="A675" s="565" t="s">
        <v>1200</v>
      </c>
      <c r="B675" s="588" t="s">
        <v>1495</v>
      </c>
      <c r="C675" s="570" t="s">
        <v>144</v>
      </c>
      <c r="E675" s="571"/>
    </row>
    <row r="676" spans="1:5" ht="18.75">
      <c r="A676" s="565" t="s">
        <v>1201</v>
      </c>
      <c r="B676" s="588" t="s">
        <v>1496</v>
      </c>
      <c r="C676" s="570" t="s">
        <v>144</v>
      </c>
      <c r="E676" s="571"/>
    </row>
    <row r="677" spans="1:5" ht="18.75">
      <c r="A677" s="565" t="s">
        <v>1202</v>
      </c>
      <c r="B677" s="588" t="s">
        <v>1497</v>
      </c>
      <c r="C677" s="570" t="s">
        <v>144</v>
      </c>
      <c r="E677" s="571"/>
    </row>
    <row r="678" spans="1:5" ht="18.75">
      <c r="A678" s="565" t="s">
        <v>1203</v>
      </c>
      <c r="B678" s="588" t="s">
        <v>1498</v>
      </c>
      <c r="C678" s="570" t="s">
        <v>144</v>
      </c>
      <c r="E678" s="571"/>
    </row>
    <row r="679" spans="1:5" ht="18.75">
      <c r="A679" s="565" t="s">
        <v>1204</v>
      </c>
      <c r="B679" s="588" t="s">
        <v>1499</v>
      </c>
      <c r="C679" s="570" t="s">
        <v>144</v>
      </c>
      <c r="E679" s="571"/>
    </row>
    <row r="680" spans="1:5" ht="18.75">
      <c r="A680" s="565" t="s">
        <v>1205</v>
      </c>
      <c r="B680" s="588" t="s">
        <v>1500</v>
      </c>
      <c r="C680" s="570" t="s">
        <v>144</v>
      </c>
      <c r="E680" s="571"/>
    </row>
    <row r="681" spans="1:5" ht="18.75">
      <c r="A681" s="565" t="s">
        <v>1206</v>
      </c>
      <c r="B681" s="588" t="s">
        <v>1501</v>
      </c>
      <c r="C681" s="570" t="s">
        <v>144</v>
      </c>
      <c r="E681" s="571"/>
    </row>
    <row r="682" spans="1:5" ht="19.5" thickBot="1">
      <c r="A682" s="565" t="s">
        <v>1207</v>
      </c>
      <c r="B682" s="591" t="s">
        <v>1502</v>
      </c>
      <c r="C682" s="570" t="s">
        <v>144</v>
      </c>
      <c r="E682" s="571"/>
    </row>
    <row r="683" spans="1:5" ht="18.75">
      <c r="A683" s="565" t="s">
        <v>1208</v>
      </c>
      <c r="B683" s="587" t="s">
        <v>1503</v>
      </c>
      <c r="C683" s="570" t="s">
        <v>144</v>
      </c>
      <c r="E683" s="571"/>
    </row>
    <row r="684" spans="1:5" ht="18.75">
      <c r="A684" s="565" t="s">
        <v>1209</v>
      </c>
      <c r="B684" s="588" t="s">
        <v>1504</v>
      </c>
      <c r="C684" s="570" t="s">
        <v>144</v>
      </c>
      <c r="E684" s="571"/>
    </row>
    <row r="685" spans="1:5" ht="18.75">
      <c r="A685" s="565" t="s">
        <v>1210</v>
      </c>
      <c r="B685" s="588" t="s">
        <v>1505</v>
      </c>
      <c r="C685" s="570" t="s">
        <v>144</v>
      </c>
      <c r="E685" s="571"/>
    </row>
    <row r="686" spans="1:5" ht="18.75">
      <c r="A686" s="565" t="s">
        <v>1211</v>
      </c>
      <c r="B686" s="588" t="s">
        <v>1506</v>
      </c>
      <c r="C686" s="570" t="s">
        <v>144</v>
      </c>
      <c r="E686" s="571"/>
    </row>
    <row r="687" spans="1:5" ht="18.75">
      <c r="A687" s="565" t="s">
        <v>1212</v>
      </c>
      <c r="B687" s="588" t="s">
        <v>1507</v>
      </c>
      <c r="C687" s="570" t="s">
        <v>144</v>
      </c>
      <c r="E687" s="571"/>
    </row>
    <row r="688" spans="1:3" ht="18.75">
      <c r="A688" s="565" t="s">
        <v>1213</v>
      </c>
      <c r="B688" s="588" t="s">
        <v>1508</v>
      </c>
      <c r="C688" s="570" t="s">
        <v>144</v>
      </c>
    </row>
    <row r="689" spans="1:3" ht="18.75">
      <c r="A689" s="565" t="s">
        <v>1214</v>
      </c>
      <c r="B689" s="588" t="s">
        <v>1509</v>
      </c>
      <c r="C689" s="570" t="s">
        <v>144</v>
      </c>
    </row>
    <row r="690" spans="1:3" ht="18.75">
      <c r="A690" s="565" t="s">
        <v>1215</v>
      </c>
      <c r="B690" s="588" t="s">
        <v>1510</v>
      </c>
      <c r="C690" s="570" t="s">
        <v>144</v>
      </c>
    </row>
    <row r="691" spans="1:3" ht="18.75">
      <c r="A691" s="565" t="s">
        <v>1216</v>
      </c>
      <c r="B691" s="588" t="s">
        <v>1511</v>
      </c>
      <c r="C691" s="570" t="s">
        <v>144</v>
      </c>
    </row>
    <row r="692" spans="1:3" ht="19.5">
      <c r="A692" s="565" t="s">
        <v>1217</v>
      </c>
      <c r="B692" s="589" t="s">
        <v>1512</v>
      </c>
      <c r="C692" s="570" t="s">
        <v>144</v>
      </c>
    </row>
    <row r="693" spans="1:3" ht="19.5" thickBot="1">
      <c r="A693" s="565" t="s">
        <v>1218</v>
      </c>
      <c r="B693" s="591" t="s">
        <v>1513</v>
      </c>
      <c r="C693" s="570" t="s">
        <v>144</v>
      </c>
    </row>
    <row r="694" spans="1:3" ht="18.75">
      <c r="A694" s="565" t="s">
        <v>1219</v>
      </c>
      <c r="B694" s="587" t="s">
        <v>1514</v>
      </c>
      <c r="C694" s="570" t="s">
        <v>144</v>
      </c>
    </row>
    <row r="695" spans="1:3" ht="18.75">
      <c r="A695" s="565" t="s">
        <v>1220</v>
      </c>
      <c r="B695" s="588" t="s">
        <v>1515</v>
      </c>
      <c r="C695" s="570" t="s">
        <v>144</v>
      </c>
    </row>
    <row r="696" spans="1:3" ht="18.75">
      <c r="A696" s="565" t="s">
        <v>1221</v>
      </c>
      <c r="B696" s="588" t="s">
        <v>1516</v>
      </c>
      <c r="C696" s="570" t="s">
        <v>144</v>
      </c>
    </row>
    <row r="697" spans="1:3" ht="18.75">
      <c r="A697" s="565" t="s">
        <v>1222</v>
      </c>
      <c r="B697" s="588" t="s">
        <v>1517</v>
      </c>
      <c r="C697" s="570" t="s">
        <v>144</v>
      </c>
    </row>
    <row r="698" spans="1:3" ht="20.25" thickBot="1">
      <c r="A698" s="565" t="s">
        <v>1223</v>
      </c>
      <c r="B698" s="596" t="s">
        <v>1518</v>
      </c>
      <c r="C698" s="570" t="s">
        <v>144</v>
      </c>
    </row>
    <row r="699" spans="1:3" ht="18.75">
      <c r="A699" s="565" t="s">
        <v>1224</v>
      </c>
      <c r="B699" s="587" t="s">
        <v>1519</v>
      </c>
      <c r="C699" s="570" t="s">
        <v>144</v>
      </c>
    </row>
    <row r="700" spans="1:3" ht="18.75">
      <c r="A700" s="565" t="s">
        <v>1225</v>
      </c>
      <c r="B700" s="588" t="s">
        <v>1520</v>
      </c>
      <c r="C700" s="570" t="s">
        <v>144</v>
      </c>
    </row>
    <row r="701" spans="1:3" ht="18.75">
      <c r="A701" s="565" t="s">
        <v>1226</v>
      </c>
      <c r="B701" s="588" t="s">
        <v>1521</v>
      </c>
      <c r="C701" s="570" t="s">
        <v>144</v>
      </c>
    </row>
    <row r="702" spans="1:3" ht="18.75">
      <c r="A702" s="565" t="s">
        <v>1227</v>
      </c>
      <c r="B702" s="588" t="s">
        <v>1522</v>
      </c>
      <c r="C702" s="570" t="s">
        <v>144</v>
      </c>
    </row>
    <row r="703" spans="1:3" ht="18.75">
      <c r="A703" s="565" t="s">
        <v>1228</v>
      </c>
      <c r="B703" s="588" t="s">
        <v>1523</v>
      </c>
      <c r="C703" s="570" t="s">
        <v>144</v>
      </c>
    </row>
    <row r="704" spans="1:3" ht="18.75">
      <c r="A704" s="565" t="s">
        <v>1229</v>
      </c>
      <c r="B704" s="588" t="s">
        <v>1524</v>
      </c>
      <c r="C704" s="570" t="s">
        <v>144</v>
      </c>
    </row>
    <row r="705" spans="1:3" ht="18.75">
      <c r="A705" s="565" t="s">
        <v>1230</v>
      </c>
      <c r="B705" s="588" t="s">
        <v>1525</v>
      </c>
      <c r="C705" s="570" t="s">
        <v>144</v>
      </c>
    </row>
    <row r="706" spans="1:3" ht="18.75">
      <c r="A706" s="565" t="s">
        <v>1231</v>
      </c>
      <c r="B706" s="588" t="s">
        <v>1526</v>
      </c>
      <c r="C706" s="570" t="s">
        <v>144</v>
      </c>
    </row>
    <row r="707" spans="1:3" ht="18.75">
      <c r="A707" s="565" t="s">
        <v>1232</v>
      </c>
      <c r="B707" s="588" t="s">
        <v>1527</v>
      </c>
      <c r="C707" s="570" t="s">
        <v>144</v>
      </c>
    </row>
    <row r="708" spans="1:3" ht="18.75">
      <c r="A708" s="565" t="s">
        <v>1233</v>
      </c>
      <c r="B708" s="588" t="s">
        <v>1528</v>
      </c>
      <c r="C708" s="570" t="s">
        <v>144</v>
      </c>
    </row>
    <row r="709" spans="1:3" ht="20.25" thickBot="1">
      <c r="A709" s="565" t="s">
        <v>1234</v>
      </c>
      <c r="B709" s="596" t="s">
        <v>1529</v>
      </c>
      <c r="C709" s="570" t="s">
        <v>144</v>
      </c>
    </row>
    <row r="710" spans="1:3" ht="18.75">
      <c r="A710" s="565" t="s">
        <v>1235</v>
      </c>
      <c r="B710" s="587" t="s">
        <v>1530</v>
      </c>
      <c r="C710" s="570" t="s">
        <v>144</v>
      </c>
    </row>
    <row r="711" spans="1:3" ht="18.75">
      <c r="A711" s="565" t="s">
        <v>1236</v>
      </c>
      <c r="B711" s="588" t="s">
        <v>1531</v>
      </c>
      <c r="C711" s="570" t="s">
        <v>144</v>
      </c>
    </row>
    <row r="712" spans="1:3" ht="18.75">
      <c r="A712" s="565" t="s">
        <v>1237</v>
      </c>
      <c r="B712" s="588" t="s">
        <v>1532</v>
      </c>
      <c r="C712" s="570" t="s">
        <v>144</v>
      </c>
    </row>
    <row r="713" spans="1:3" ht="18.75">
      <c r="A713" s="565" t="s">
        <v>1238</v>
      </c>
      <c r="B713" s="588" t="s">
        <v>1533</v>
      </c>
      <c r="C713" s="570" t="s">
        <v>144</v>
      </c>
    </row>
    <row r="714" spans="1:3" ht="18.75">
      <c r="A714" s="565" t="s">
        <v>1239</v>
      </c>
      <c r="B714" s="588" t="s">
        <v>1534</v>
      </c>
      <c r="C714" s="570" t="s">
        <v>144</v>
      </c>
    </row>
    <row r="715" spans="1:3" ht="18.75">
      <c r="A715" s="565" t="s">
        <v>1240</v>
      </c>
      <c r="B715" s="588" t="s">
        <v>1535</v>
      </c>
      <c r="C715" s="570" t="s">
        <v>144</v>
      </c>
    </row>
    <row r="716" spans="1:3" ht="18.75">
      <c r="A716" s="565" t="s">
        <v>1241</v>
      </c>
      <c r="B716" s="588" t="s">
        <v>1536</v>
      </c>
      <c r="C716" s="570" t="s">
        <v>144</v>
      </c>
    </row>
    <row r="717" spans="1:3" ht="18.75">
      <c r="A717" s="565" t="s">
        <v>1242</v>
      </c>
      <c r="B717" s="588" t="s">
        <v>1537</v>
      </c>
      <c r="C717" s="570" t="s">
        <v>144</v>
      </c>
    </row>
    <row r="718" spans="1:3" ht="18.75">
      <c r="A718" s="565" t="s">
        <v>1243</v>
      </c>
      <c r="B718" s="588" t="s">
        <v>1538</v>
      </c>
      <c r="C718" s="570" t="s">
        <v>144</v>
      </c>
    </row>
    <row r="719" spans="1:3" ht="20.25" thickBot="1">
      <c r="A719" s="565" t="s">
        <v>1244</v>
      </c>
      <c r="B719" s="596" t="s">
        <v>1539</v>
      </c>
      <c r="C719" s="570" t="s">
        <v>144</v>
      </c>
    </row>
    <row r="720" spans="1:3" ht="18.75">
      <c r="A720" s="565" t="s">
        <v>1245</v>
      </c>
      <c r="B720" s="587" t="s">
        <v>1540</v>
      </c>
      <c r="C720" s="570" t="s">
        <v>144</v>
      </c>
    </row>
    <row r="721" spans="1:3" ht="18.75">
      <c r="A721" s="565" t="s">
        <v>1246</v>
      </c>
      <c r="B721" s="588" t="s">
        <v>1541</v>
      </c>
      <c r="C721" s="570" t="s">
        <v>144</v>
      </c>
    </row>
    <row r="722" spans="1:3" ht="18.75">
      <c r="A722" s="565" t="s">
        <v>1247</v>
      </c>
      <c r="B722" s="588" t="s">
        <v>1542</v>
      </c>
      <c r="C722" s="570" t="s">
        <v>144</v>
      </c>
    </row>
    <row r="723" spans="1:3" ht="18.75">
      <c r="A723" s="565" t="s">
        <v>1248</v>
      </c>
      <c r="B723" s="588" t="s">
        <v>1543</v>
      </c>
      <c r="C723" s="570" t="s">
        <v>144</v>
      </c>
    </row>
    <row r="724" spans="1:3" ht="20.25" thickBot="1">
      <c r="A724" s="565" t="s">
        <v>1249</v>
      </c>
      <c r="B724" s="596" t="s">
        <v>1544</v>
      </c>
      <c r="C724" s="570" t="s">
        <v>144</v>
      </c>
    </row>
    <row r="725" spans="1:3" ht="19.5">
      <c r="A725" s="597"/>
      <c r="B725" s="598"/>
      <c r="C725" s="570"/>
    </row>
    <row r="726" spans="1:3" ht="14.25">
      <c r="A726" s="599" t="s">
        <v>681</v>
      </c>
      <c r="B726" s="600" t="s">
        <v>680</v>
      </c>
      <c r="C726" s="601" t="s">
        <v>681</v>
      </c>
    </row>
    <row r="727" spans="1:3" ht="14.25">
      <c r="A727" s="602"/>
      <c r="B727" s="603">
        <v>44592</v>
      </c>
      <c r="C727" s="602" t="s">
        <v>1250</v>
      </c>
    </row>
    <row r="728" spans="1:3" ht="14.25">
      <c r="A728" s="602"/>
      <c r="B728" s="603">
        <v>44620</v>
      </c>
      <c r="C728" s="602" t="s">
        <v>1251</v>
      </c>
    </row>
    <row r="729" spans="1:3" ht="14.25">
      <c r="A729" s="602"/>
      <c r="B729" s="603">
        <v>44651</v>
      </c>
      <c r="C729" s="602" t="s">
        <v>1252</v>
      </c>
    </row>
    <row r="730" spans="1:3" ht="14.25">
      <c r="A730" s="602"/>
      <c r="B730" s="603">
        <v>44681</v>
      </c>
      <c r="C730" s="602" t="s">
        <v>1253</v>
      </c>
    </row>
    <row r="731" spans="1:3" ht="14.25">
      <c r="A731" s="602"/>
      <c r="B731" s="603">
        <v>44712</v>
      </c>
      <c r="C731" s="602" t="s">
        <v>1254</v>
      </c>
    </row>
    <row r="732" spans="1:3" ht="14.25">
      <c r="A732" s="602"/>
      <c r="B732" s="603">
        <v>44742</v>
      </c>
      <c r="C732" s="602" t="s">
        <v>1255</v>
      </c>
    </row>
    <row r="733" spans="1:3" ht="14.25">
      <c r="A733" s="602"/>
      <c r="B733" s="603">
        <v>44773</v>
      </c>
      <c r="C733" s="602" t="s">
        <v>1256</v>
      </c>
    </row>
    <row r="734" spans="1:3" ht="14.25">
      <c r="A734" s="602"/>
      <c r="B734" s="603">
        <v>44804</v>
      </c>
      <c r="C734" s="602" t="s">
        <v>1257</v>
      </c>
    </row>
    <row r="735" spans="1:3" ht="14.25">
      <c r="A735" s="602"/>
      <c r="B735" s="603">
        <v>44834</v>
      </c>
      <c r="C735" s="602" t="s">
        <v>1258</v>
      </c>
    </row>
    <row r="736" spans="1:3" ht="14.25">
      <c r="A736" s="602"/>
      <c r="B736" s="603">
        <v>44865</v>
      </c>
      <c r="C736" s="602" t="s">
        <v>1259</v>
      </c>
    </row>
    <row r="737" spans="1:3" ht="14.25">
      <c r="A737" s="602"/>
      <c r="B737" s="603">
        <v>44895</v>
      </c>
      <c r="C737" s="602" t="s">
        <v>1260</v>
      </c>
    </row>
    <row r="738" spans="1:3" ht="14.25">
      <c r="A738" s="602"/>
      <c r="B738" s="603">
        <v>44926</v>
      </c>
      <c r="C738" s="602" t="s">
        <v>1261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D1">
      <selection activeCell="D1" sqref="A1:D16384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  <col min="3" max="3" width="0" style="0" hidden="1" customWidth="1"/>
  </cols>
  <sheetData>
    <row r="1" ht="12.75">
      <c r="A1" t="s">
        <v>1578</v>
      </c>
    </row>
    <row r="2" spans="1:2" ht="12.75">
      <c r="A2" t="s">
        <v>1579</v>
      </c>
      <c r="B2">
        <v>101</v>
      </c>
    </row>
    <row r="3" spans="1:2" ht="12.75">
      <c r="A3" t="s">
        <v>1580</v>
      </c>
      <c r="B3">
        <v>102</v>
      </c>
    </row>
    <row r="4" spans="1:2" ht="12.75">
      <c r="A4" t="s">
        <v>1581</v>
      </c>
      <c r="B4">
        <v>103</v>
      </c>
    </row>
    <row r="5" spans="1:2" ht="12.75">
      <c r="A5" t="s">
        <v>1582</v>
      </c>
      <c r="B5">
        <v>201</v>
      </c>
    </row>
    <row r="6" spans="1:2" ht="12.75">
      <c r="A6" t="s">
        <v>1583</v>
      </c>
      <c r="B6">
        <v>202</v>
      </c>
    </row>
    <row r="7" spans="1:2" ht="12.75">
      <c r="A7" t="s">
        <v>1584</v>
      </c>
      <c r="B7">
        <v>203</v>
      </c>
    </row>
    <row r="8" spans="1:2" ht="12.75">
      <c r="A8" t="s">
        <v>1585</v>
      </c>
      <c r="B8">
        <v>204</v>
      </c>
    </row>
    <row r="9" spans="1:2" ht="12.75">
      <c r="A9" t="s">
        <v>1586</v>
      </c>
      <c r="B9">
        <v>205</v>
      </c>
    </row>
    <row r="10" spans="1:2" ht="12.75">
      <c r="A10" t="s">
        <v>1587</v>
      </c>
      <c r="B10">
        <v>301</v>
      </c>
    </row>
    <row r="11" spans="1:2" ht="12.75">
      <c r="A11" t="s">
        <v>1588</v>
      </c>
      <c r="B11">
        <v>401</v>
      </c>
    </row>
    <row r="12" spans="1:2" ht="12.75">
      <c r="A12" t="s">
        <v>20</v>
      </c>
      <c r="B12">
        <v>501</v>
      </c>
    </row>
    <row r="13" spans="1:2" ht="12.75">
      <c r="A13" t="s">
        <v>1589</v>
      </c>
      <c r="B13">
        <v>502</v>
      </c>
    </row>
    <row r="14" spans="1:2" ht="12.75">
      <c r="A14" t="s">
        <v>1590</v>
      </c>
      <c r="B14">
        <v>503</v>
      </c>
    </row>
    <row r="15" spans="1:2" ht="12.75">
      <c r="A15" t="s">
        <v>1591</v>
      </c>
      <c r="B15">
        <v>601</v>
      </c>
    </row>
    <row r="16" spans="1:2" ht="12.75">
      <c r="A16" t="s">
        <v>1592</v>
      </c>
      <c r="B16">
        <v>602</v>
      </c>
    </row>
    <row r="17" spans="1:2" ht="12.75">
      <c r="A17" t="s">
        <v>1593</v>
      </c>
      <c r="B17">
        <v>701</v>
      </c>
    </row>
    <row r="18" spans="1:2" ht="12.75">
      <c r="A18" t="s">
        <v>1594</v>
      </c>
      <c r="B18">
        <v>702</v>
      </c>
    </row>
    <row r="19" spans="1:2" ht="12.75">
      <c r="A19" t="s">
        <v>1595</v>
      </c>
      <c r="B19">
        <v>703</v>
      </c>
    </row>
    <row r="20" spans="1:2" ht="12.75">
      <c r="A20" t="s">
        <v>1596</v>
      </c>
      <c r="B20">
        <v>704</v>
      </c>
    </row>
    <row r="21" spans="1:2" ht="12.75">
      <c r="A21" t="s">
        <v>1597</v>
      </c>
      <c r="B21">
        <v>801</v>
      </c>
    </row>
    <row r="22" spans="1:2" ht="12.75">
      <c r="A22" t="s">
        <v>1598</v>
      </c>
      <c r="B22">
        <v>802</v>
      </c>
    </row>
    <row r="23" spans="1:2" ht="12.75">
      <c r="A23" t="s">
        <v>1599</v>
      </c>
      <c r="B23">
        <v>803</v>
      </c>
    </row>
    <row r="24" spans="1:2" ht="12.75">
      <c r="A24" t="s">
        <v>1600</v>
      </c>
      <c r="B24">
        <v>804</v>
      </c>
    </row>
    <row r="25" spans="1:2" ht="12.75">
      <c r="A25" t="s">
        <v>1601</v>
      </c>
      <c r="B25">
        <v>805</v>
      </c>
    </row>
    <row r="26" spans="1:2" ht="12.75">
      <c r="A26" t="s">
        <v>1602</v>
      </c>
      <c r="B26">
        <v>806</v>
      </c>
    </row>
    <row r="27" spans="1:2" ht="12.75">
      <c r="A27" t="s">
        <v>1603</v>
      </c>
      <c r="B27">
        <v>901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7"/>
  <sheetViews>
    <sheetView zoomScale="75" zoomScaleNormal="75" zoomScalePageLayoutView="0" workbookViewId="0" topLeftCell="V1">
      <selection activeCell="I12" sqref="I12:R149"/>
    </sheetView>
  </sheetViews>
  <sheetFormatPr defaultColWidth="9.00390625" defaultRowHeight="12.75"/>
  <cols>
    <col min="1" max="1" width="10.25390625" style="59" hidden="1" customWidth="1"/>
    <col min="2" max="2" width="9.75390625" style="59" hidden="1" customWidth="1"/>
    <col min="3" max="3" width="18.125" style="59" hidden="1" customWidth="1"/>
    <col min="4" max="4" width="11.625" style="59" hidden="1" customWidth="1"/>
    <col min="5" max="5" width="13.875" style="59" hidden="1" customWidth="1"/>
    <col min="6" max="6" width="15.625" style="59" hidden="1" customWidth="1"/>
    <col min="7" max="7" width="12.125" style="59" hidden="1" customWidth="1"/>
    <col min="8" max="8" width="12.75390625" style="59" hidden="1" customWidth="1"/>
    <col min="9" max="9" width="7.125" style="60" hidden="1" customWidth="1"/>
    <col min="10" max="10" width="13.25390625" style="60" hidden="1" customWidth="1"/>
    <col min="11" max="11" width="90.375" style="61" hidden="1" customWidth="1"/>
    <col min="12" max="12" width="23.125" style="62" hidden="1" customWidth="1"/>
    <col min="13" max="16" width="15.00390625" style="62" hidden="1" customWidth="1"/>
    <col min="17" max="17" width="16.625" style="63" hidden="1" customWidth="1"/>
    <col min="18" max="18" width="2.75390625" style="63" hidden="1" customWidth="1"/>
    <col min="19" max="20" width="9.125" style="63" hidden="1" customWidth="1"/>
    <col min="21" max="21" width="0" style="63" hidden="1" customWidth="1"/>
    <col min="22" max="16384" width="9.125" style="63" customWidth="1"/>
  </cols>
  <sheetData>
    <row r="1" spans="1:9" ht="12.75">
      <c r="A1" s="59" t="s">
        <v>602</v>
      </c>
      <c r="B1" s="59">
        <v>137</v>
      </c>
      <c r="I1" s="59"/>
    </row>
    <row r="2" spans="1:9" ht="12.75">
      <c r="A2" s="59" t="s">
        <v>603</v>
      </c>
      <c r="B2" s="59" t="s">
        <v>1735</v>
      </c>
      <c r="I2" s="59"/>
    </row>
    <row r="3" spans="1:9" ht="12.75">
      <c r="A3" s="59" t="s">
        <v>604</v>
      </c>
      <c r="B3" s="59" t="s">
        <v>1733</v>
      </c>
      <c r="I3" s="59"/>
    </row>
    <row r="4" spans="1:9" ht="15.75">
      <c r="A4" s="59" t="s">
        <v>605</v>
      </c>
      <c r="B4" s="59" t="s">
        <v>1643</v>
      </c>
      <c r="C4" s="64"/>
      <c r="I4" s="59"/>
    </row>
    <row r="5" spans="1:3" ht="31.5" customHeight="1">
      <c r="A5" s="59" t="s">
        <v>606</v>
      </c>
      <c r="B5" s="72"/>
      <c r="C5" s="72"/>
    </row>
    <row r="6" spans="1:2" ht="12.75">
      <c r="A6" s="65"/>
      <c r="B6" s="66"/>
    </row>
    <row r="8" spans="2:9" ht="12.75">
      <c r="B8" s="59" t="s">
        <v>1734</v>
      </c>
      <c r="I8" s="59"/>
    </row>
    <row r="9" ht="12.75">
      <c r="I9" s="59"/>
    </row>
    <row r="10" ht="12.75">
      <c r="I10" s="59"/>
    </row>
    <row r="11" spans="1:18" ht="18">
      <c r="A11" s="59" t="s">
        <v>679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98">
        <f>$B$7</f>
        <v>0</v>
      </c>
      <c r="J14" s="799"/>
      <c r="K14" s="799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373</v>
      </c>
      <c r="M15" s="306" t="s">
        <v>719</v>
      </c>
      <c r="N15" s="454" t="s">
        <v>858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63">
        <f>$B$9</f>
        <v>0</v>
      </c>
      <c r="J16" s="764"/>
      <c r="K16" s="765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800">
        <f>$B$12</f>
        <v>0</v>
      </c>
      <c r="J19" s="801"/>
      <c r="K19" s="802"/>
      <c r="L19" s="309" t="s">
        <v>744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607</v>
      </c>
      <c r="L23" s="618">
        <f>$E$19</f>
        <v>0</v>
      </c>
      <c r="M23" s="619">
        <f>$F$19</f>
        <v>0</v>
      </c>
      <c r="N23" s="619">
        <f>$G$19</f>
        <v>0</v>
      </c>
      <c r="O23" s="619">
        <f>$H$19</f>
        <v>0</v>
      </c>
      <c r="P23" s="619">
        <f>$I$19</f>
        <v>0</v>
      </c>
      <c r="Q23" s="7">
        <v>1</v>
      </c>
      <c r="R23" s="8"/>
    </row>
    <row r="24" spans="1:18" ht="58.5" customHeight="1" thickBot="1">
      <c r="A24" s="59">
        <v>13</v>
      </c>
      <c r="I24" s="206" t="s">
        <v>46</v>
      </c>
      <c r="J24" s="207" t="s">
        <v>375</v>
      </c>
      <c r="K24" s="208" t="s">
        <v>608</v>
      </c>
      <c r="L24" s="624">
        <f>$E$20</f>
        <v>0</v>
      </c>
      <c r="M24" s="625">
        <f>$F$20</f>
        <v>0</v>
      </c>
      <c r="N24" s="625">
        <f>$G$20</f>
        <v>0</v>
      </c>
      <c r="O24" s="625">
        <f>$H$20</f>
        <v>0</v>
      </c>
      <c r="P24" s="625">
        <f>$I$20</f>
        <v>0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631</v>
      </c>
      <c r="L25" s="626"/>
      <c r="M25" s="627"/>
      <c r="N25" s="628"/>
      <c r="O25" s="626"/>
      <c r="P25" s="627"/>
      <c r="Q25" s="7">
        <v>1</v>
      </c>
      <c r="R25" s="8"/>
    </row>
    <row r="26" spans="1:18" ht="15.75">
      <c r="A26" s="59">
        <v>15</v>
      </c>
      <c r="I26" s="496"/>
      <c r="J26" s="615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15">
        <f>VLOOKUP(K28,GROUPS2,2,FALSE)</f>
        <v>0</v>
      </c>
      <c r="K27" s="502" t="s">
        <v>1605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16">
        <f>+J27</f>
        <v>0</v>
      </c>
      <c r="K28" s="497" t="s">
        <v>1578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609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89" t="s">
        <v>632</v>
      </c>
      <c r="K30" s="803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633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634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87" t="s">
        <v>635</v>
      </c>
      <c r="K33" s="804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636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637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495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496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497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88" t="s">
        <v>154</v>
      </c>
      <c r="K39" s="805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155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v>552</v>
      </c>
      <c r="K41" s="237" t="s">
        <v>762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726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156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157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728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158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86" t="s">
        <v>159</v>
      </c>
      <c r="K47" s="806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87" t="s">
        <v>160</v>
      </c>
      <c r="K48" s="804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161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162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163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164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165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166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167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168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169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170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729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171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688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172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763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264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173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84" t="s">
        <v>231</v>
      </c>
      <c r="K66" s="807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764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765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766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84" t="s">
        <v>612</v>
      </c>
      <c r="K70" s="807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174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175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176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177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178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84" t="s">
        <v>179</v>
      </c>
      <c r="K76" s="807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265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180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84" t="s">
        <v>181</v>
      </c>
      <c r="K79" s="807"/>
      <c r="L79" s="468"/>
      <c r="M79" s="469"/>
      <c r="N79" s="470"/>
      <c r="O79" s="468"/>
      <c r="P79" s="469"/>
      <c r="Q79" s="7">
        <f aca="true" t="shared" si="1" ref="Q79:Q143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85" t="s">
        <v>182</v>
      </c>
      <c r="K80" s="808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85" t="s">
        <v>183</v>
      </c>
      <c r="K81" s="808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33.75" customHeight="1">
      <c r="A82" s="59">
        <v>69</v>
      </c>
      <c r="I82" s="217">
        <v>2800</v>
      </c>
      <c r="J82" s="785" t="s">
        <v>1266</v>
      </c>
      <c r="K82" s="808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84" t="s">
        <v>184</v>
      </c>
      <c r="K83" s="807"/>
      <c r="L83" s="218">
        <f>SUM(L84:L91)</f>
        <v>0</v>
      </c>
      <c r="M83" s="218">
        <f>SUM(M84:M91)</f>
        <v>0</v>
      </c>
      <c r="N83" s="218">
        <f>SUM(N84:N91)</f>
        <v>0</v>
      </c>
      <c r="O83" s="218">
        <f>SUM(O84:O91)</f>
        <v>0</v>
      </c>
      <c r="P83" s="218">
        <f>SUM(P84:P91)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2910</v>
      </c>
      <c r="K84" s="262" t="s">
        <v>1620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71</v>
      </c>
      <c r="I85" s="261"/>
      <c r="J85" s="223">
        <v>2920</v>
      </c>
      <c r="K85" s="262" t="s">
        <v>185</v>
      </c>
      <c r="L85" s="128"/>
      <c r="M85" s="129"/>
      <c r="N85" s="461"/>
      <c r="O85" s="128"/>
      <c r="P85" s="129"/>
      <c r="Q85" s="7">
        <f t="shared" si="1"/>
      </c>
      <c r="R85" s="12"/>
    </row>
    <row r="86" spans="1:18" ht="25.5" customHeight="1">
      <c r="A86" s="59">
        <v>72</v>
      </c>
      <c r="I86" s="261"/>
      <c r="J86" s="247">
        <v>2969</v>
      </c>
      <c r="K86" s="263" t="s">
        <v>186</v>
      </c>
      <c r="L86" s="325"/>
      <c r="M86" s="326"/>
      <c r="N86" s="471"/>
      <c r="O86" s="325"/>
      <c r="P86" s="326"/>
      <c r="Q86" s="7">
        <f t="shared" si="1"/>
      </c>
      <c r="R86" s="12"/>
    </row>
    <row r="87" spans="1:18" ht="25.5" customHeight="1">
      <c r="A87" s="59">
        <v>73</v>
      </c>
      <c r="I87" s="261"/>
      <c r="J87" s="264">
        <v>2970</v>
      </c>
      <c r="K87" s="265" t="s">
        <v>187</v>
      </c>
      <c r="L87" s="420"/>
      <c r="M87" s="421"/>
      <c r="N87" s="472"/>
      <c r="O87" s="420"/>
      <c r="P87" s="421"/>
      <c r="Q87" s="7">
        <f t="shared" si="1"/>
      </c>
      <c r="R87" s="12"/>
    </row>
    <row r="88" spans="1:18" ht="25.5" customHeight="1">
      <c r="A88" s="59">
        <v>74</v>
      </c>
      <c r="I88" s="261"/>
      <c r="J88" s="252">
        <v>2989</v>
      </c>
      <c r="K88" s="266" t="s">
        <v>188</v>
      </c>
      <c r="L88" s="395"/>
      <c r="M88" s="396"/>
      <c r="N88" s="473"/>
      <c r="O88" s="395"/>
      <c r="P88" s="396"/>
      <c r="Q88" s="7">
        <f t="shared" si="1"/>
      </c>
      <c r="R88" s="12"/>
    </row>
    <row r="89" spans="1:18" ht="31.5">
      <c r="A89" s="59">
        <v>75</v>
      </c>
      <c r="I89" s="228"/>
      <c r="J89" s="245">
        <v>2990</v>
      </c>
      <c r="K89" s="267" t="s">
        <v>1621</v>
      </c>
      <c r="L89" s="329"/>
      <c r="M89" s="330"/>
      <c r="N89" s="474"/>
      <c r="O89" s="329"/>
      <c r="P89" s="330"/>
      <c r="Q89" s="7">
        <f t="shared" si="1"/>
      </c>
      <c r="R89" s="12"/>
    </row>
    <row r="90" spans="1:18" ht="15.75">
      <c r="A90" s="59">
        <v>75</v>
      </c>
      <c r="I90" s="228"/>
      <c r="J90" s="245">
        <v>2991</v>
      </c>
      <c r="K90" s="267" t="s">
        <v>189</v>
      </c>
      <c r="L90" s="329"/>
      <c r="M90" s="330"/>
      <c r="N90" s="474"/>
      <c r="O90" s="329"/>
      <c r="P90" s="330"/>
      <c r="Q90" s="7">
        <f t="shared" si="1"/>
      </c>
      <c r="R90" s="12"/>
    </row>
    <row r="91" spans="1:18" ht="35.25" customHeight="1">
      <c r="A91" s="59">
        <v>76</v>
      </c>
      <c r="I91" s="228"/>
      <c r="J91" s="225">
        <v>2992</v>
      </c>
      <c r="K91" s="268" t="s">
        <v>190</v>
      </c>
      <c r="L91" s="145"/>
      <c r="M91" s="146"/>
      <c r="N91" s="467"/>
      <c r="O91" s="145"/>
      <c r="P91" s="146"/>
      <c r="Q91" s="7">
        <f t="shared" si="1"/>
      </c>
      <c r="R91" s="12"/>
    </row>
    <row r="92" spans="1:18" ht="18.75" customHeight="1">
      <c r="A92" s="59">
        <v>77</v>
      </c>
      <c r="I92" s="217">
        <v>3300</v>
      </c>
      <c r="J92" s="269" t="s">
        <v>1642</v>
      </c>
      <c r="K92" s="508"/>
      <c r="L92" s="218">
        <f>SUM(L93:L97)</f>
        <v>0</v>
      </c>
      <c r="M92" s="219">
        <f>SUM(M93:M97)</f>
        <v>0</v>
      </c>
      <c r="N92" s="220">
        <f>SUM(N93:N97)</f>
        <v>0</v>
      </c>
      <c r="O92" s="218">
        <f>SUM(O93:O97)</f>
        <v>0</v>
      </c>
      <c r="P92" s="219">
        <f>SUM(P93:P97)</f>
        <v>0</v>
      </c>
      <c r="Q92" s="7">
        <f t="shared" si="1"/>
        <v>0</v>
      </c>
      <c r="R92" s="12"/>
    </row>
    <row r="93" spans="1:18" ht="15.75">
      <c r="A93" s="59">
        <v>78</v>
      </c>
      <c r="I93" s="227"/>
      <c r="J93" s="223">
        <v>3301</v>
      </c>
      <c r="K93" s="270" t="s">
        <v>191</v>
      </c>
      <c r="L93" s="348">
        <v>0</v>
      </c>
      <c r="M93" s="349">
        <v>0</v>
      </c>
      <c r="N93" s="130">
        <v>0</v>
      </c>
      <c r="O93" s="348">
        <v>0</v>
      </c>
      <c r="P93" s="349">
        <v>0</v>
      </c>
      <c r="Q93" s="7">
        <f t="shared" si="1"/>
      </c>
      <c r="R93" s="12"/>
    </row>
    <row r="94" spans="1:18" ht="15.75">
      <c r="A94" s="59">
        <v>79</v>
      </c>
      <c r="I94" s="227"/>
      <c r="J94" s="229">
        <v>3302</v>
      </c>
      <c r="K94" s="271" t="s">
        <v>610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5.75">
      <c r="A95" s="59">
        <v>80</v>
      </c>
      <c r="I95" s="227"/>
      <c r="J95" s="229">
        <v>3304</v>
      </c>
      <c r="K95" s="271" t="s">
        <v>192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30">
      <c r="A96" s="59">
        <v>81</v>
      </c>
      <c r="I96" s="227"/>
      <c r="J96" s="225">
        <v>3306</v>
      </c>
      <c r="K96" s="272" t="s">
        <v>1263</v>
      </c>
      <c r="L96" s="350">
        <v>0</v>
      </c>
      <c r="M96" s="351">
        <v>0</v>
      </c>
      <c r="N96" s="136">
        <v>0</v>
      </c>
      <c r="O96" s="350">
        <v>0</v>
      </c>
      <c r="P96" s="351">
        <v>0</v>
      </c>
      <c r="Q96" s="7">
        <f t="shared" si="1"/>
      </c>
      <c r="R96" s="12"/>
    </row>
    <row r="97" spans="1:18" ht="15.75">
      <c r="A97" s="59">
        <v>83</v>
      </c>
      <c r="I97" s="227"/>
      <c r="J97" s="225">
        <v>3307</v>
      </c>
      <c r="K97" s="272" t="s">
        <v>1649</v>
      </c>
      <c r="L97" s="352">
        <v>0</v>
      </c>
      <c r="M97" s="353">
        <v>0</v>
      </c>
      <c r="N97" s="147">
        <v>0</v>
      </c>
      <c r="O97" s="352">
        <v>0</v>
      </c>
      <c r="P97" s="353">
        <v>0</v>
      </c>
      <c r="Q97" s="7">
        <f t="shared" si="1"/>
      </c>
      <c r="R97" s="12"/>
    </row>
    <row r="98" spans="1:18" ht="15.75">
      <c r="A98" s="59">
        <v>84</v>
      </c>
      <c r="I98" s="217">
        <v>3900</v>
      </c>
      <c r="J98" s="784" t="s">
        <v>193</v>
      </c>
      <c r="K98" s="807"/>
      <c r="L98" s="505">
        <v>0</v>
      </c>
      <c r="M98" s="506">
        <v>0</v>
      </c>
      <c r="N98" s="507">
        <v>0</v>
      </c>
      <c r="O98" s="505">
        <v>0</v>
      </c>
      <c r="P98" s="506">
        <v>0</v>
      </c>
      <c r="Q98" s="7">
        <f t="shared" si="1"/>
        <v>0</v>
      </c>
      <c r="R98" s="12"/>
    </row>
    <row r="99" spans="1:18" ht="15.75">
      <c r="A99" s="59">
        <v>85</v>
      </c>
      <c r="I99" s="217">
        <v>4000</v>
      </c>
      <c r="J99" s="784" t="s">
        <v>194</v>
      </c>
      <c r="K99" s="807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86</v>
      </c>
      <c r="I100" s="217">
        <v>4100</v>
      </c>
      <c r="J100" s="784" t="s">
        <v>195</v>
      </c>
      <c r="K100" s="807"/>
      <c r="L100" s="468"/>
      <c r="M100" s="469"/>
      <c r="N100" s="470"/>
      <c r="O100" s="468"/>
      <c r="P100" s="469"/>
      <c r="Q100" s="7">
        <f t="shared" si="1"/>
        <v>0</v>
      </c>
      <c r="R100" s="12"/>
    </row>
    <row r="101" spans="1:18" ht="15.75">
      <c r="A101" s="59">
        <v>87</v>
      </c>
      <c r="I101" s="217">
        <v>4200</v>
      </c>
      <c r="J101" s="784" t="s">
        <v>196</v>
      </c>
      <c r="K101" s="807"/>
      <c r="L101" s="218">
        <f>SUM(L102:L107)</f>
        <v>0</v>
      </c>
      <c r="M101" s="219">
        <f>SUM(M102:M107)</f>
        <v>0</v>
      </c>
      <c r="N101" s="220">
        <f>SUM(N102:N107)</f>
        <v>0</v>
      </c>
      <c r="O101" s="218">
        <f>SUM(O102:O107)</f>
        <v>0</v>
      </c>
      <c r="P101" s="219">
        <f>SUM(P102:P107)</f>
        <v>0</v>
      </c>
      <c r="Q101" s="7">
        <f t="shared" si="1"/>
        <v>0</v>
      </c>
      <c r="R101" s="12"/>
    </row>
    <row r="102" spans="1:18" ht="15.75">
      <c r="A102" s="59">
        <v>88</v>
      </c>
      <c r="I102" s="273"/>
      <c r="J102" s="223">
        <v>4201</v>
      </c>
      <c r="K102" s="224" t="s">
        <v>197</v>
      </c>
      <c r="L102" s="128"/>
      <c r="M102" s="129"/>
      <c r="N102" s="461"/>
      <c r="O102" s="128"/>
      <c r="P102" s="129"/>
      <c r="Q102" s="7">
        <f t="shared" si="1"/>
      </c>
      <c r="R102" s="12"/>
    </row>
    <row r="103" spans="1:18" ht="15.75">
      <c r="A103" s="59">
        <v>89</v>
      </c>
      <c r="I103" s="273"/>
      <c r="J103" s="229">
        <v>4202</v>
      </c>
      <c r="K103" s="274" t="s">
        <v>198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15.75">
      <c r="A104" s="59">
        <v>90</v>
      </c>
      <c r="I104" s="273"/>
      <c r="J104" s="229">
        <v>4214</v>
      </c>
      <c r="K104" s="274" t="s">
        <v>199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91</v>
      </c>
      <c r="I105" s="273"/>
      <c r="J105" s="229">
        <v>4217</v>
      </c>
      <c r="K105" s="274" t="s">
        <v>200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31.5" customHeight="1">
      <c r="A106" s="59">
        <v>92</v>
      </c>
      <c r="I106" s="273"/>
      <c r="J106" s="229">
        <v>4218</v>
      </c>
      <c r="K106" s="230" t="s">
        <v>201</v>
      </c>
      <c r="L106" s="134"/>
      <c r="M106" s="135"/>
      <c r="N106" s="466"/>
      <c r="O106" s="134"/>
      <c r="P106" s="135"/>
      <c r="Q106" s="7">
        <f t="shared" si="1"/>
      </c>
      <c r="R106" s="12"/>
    </row>
    <row r="107" spans="1:18" ht="15.75">
      <c r="A107" s="59">
        <v>93</v>
      </c>
      <c r="I107" s="273"/>
      <c r="J107" s="225">
        <v>4219</v>
      </c>
      <c r="K107" s="258" t="s">
        <v>202</v>
      </c>
      <c r="L107" s="145"/>
      <c r="M107" s="146"/>
      <c r="N107" s="467"/>
      <c r="O107" s="145"/>
      <c r="P107" s="146"/>
      <c r="Q107" s="7">
        <f t="shared" si="1"/>
      </c>
      <c r="R107" s="12"/>
    </row>
    <row r="108" spans="1:18" ht="15.75">
      <c r="A108" s="59">
        <v>94</v>
      </c>
      <c r="I108" s="217">
        <v>4300</v>
      </c>
      <c r="J108" s="784" t="s">
        <v>1267</v>
      </c>
      <c r="K108" s="807"/>
      <c r="L108" s="218">
        <f>SUM(L109:L111)</f>
        <v>0</v>
      </c>
      <c r="M108" s="219">
        <f>SUM(M109:M111)</f>
        <v>0</v>
      </c>
      <c r="N108" s="220">
        <f>SUM(N109:N111)</f>
        <v>0</v>
      </c>
      <c r="O108" s="218">
        <f>SUM(O109:O111)</f>
        <v>0</v>
      </c>
      <c r="P108" s="219">
        <f>SUM(P109:P111)</f>
        <v>0</v>
      </c>
      <c r="Q108" s="7">
        <f t="shared" si="1"/>
        <v>0</v>
      </c>
      <c r="R108" s="12"/>
    </row>
    <row r="109" spans="1:18" ht="15.75">
      <c r="A109" s="59">
        <v>95</v>
      </c>
      <c r="I109" s="273"/>
      <c r="J109" s="223">
        <v>4301</v>
      </c>
      <c r="K109" s="242" t="s">
        <v>203</v>
      </c>
      <c r="L109" s="128"/>
      <c r="M109" s="129"/>
      <c r="N109" s="461"/>
      <c r="O109" s="128"/>
      <c r="P109" s="129"/>
      <c r="Q109" s="7">
        <f t="shared" si="1"/>
      </c>
      <c r="R109" s="12"/>
    </row>
    <row r="110" spans="1:18" ht="15.75">
      <c r="A110" s="59">
        <v>96</v>
      </c>
      <c r="I110" s="273"/>
      <c r="J110" s="229">
        <v>4302</v>
      </c>
      <c r="K110" s="274" t="s">
        <v>204</v>
      </c>
      <c r="L110" s="134"/>
      <c r="M110" s="135"/>
      <c r="N110" s="466"/>
      <c r="O110" s="134"/>
      <c r="P110" s="135"/>
      <c r="Q110" s="7">
        <f t="shared" si="1"/>
      </c>
      <c r="R110" s="12"/>
    </row>
    <row r="111" spans="1:18" ht="15.75">
      <c r="A111" s="59">
        <v>97</v>
      </c>
      <c r="I111" s="273"/>
      <c r="J111" s="225">
        <v>4309</v>
      </c>
      <c r="K111" s="233" t="s">
        <v>205</v>
      </c>
      <c r="L111" s="145"/>
      <c r="M111" s="146"/>
      <c r="N111" s="467"/>
      <c r="O111" s="145"/>
      <c r="P111" s="146"/>
      <c r="Q111" s="7">
        <f t="shared" si="1"/>
      </c>
      <c r="R111" s="12"/>
    </row>
    <row r="112" spans="1:18" ht="15.75">
      <c r="A112" s="59">
        <v>98</v>
      </c>
      <c r="I112" s="217">
        <v>4400</v>
      </c>
      <c r="J112" s="784" t="s">
        <v>1264</v>
      </c>
      <c r="K112" s="807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5.75">
      <c r="A113" s="59">
        <v>99</v>
      </c>
      <c r="I113" s="217">
        <v>4500</v>
      </c>
      <c r="J113" s="784" t="s">
        <v>1265</v>
      </c>
      <c r="K113" s="807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18.75" customHeight="1">
      <c r="A114" s="59">
        <v>100</v>
      </c>
      <c r="I114" s="217">
        <v>4600</v>
      </c>
      <c r="J114" s="785" t="s">
        <v>206</v>
      </c>
      <c r="K114" s="808"/>
      <c r="L114" s="468"/>
      <c r="M114" s="469"/>
      <c r="N114" s="470"/>
      <c r="O114" s="468"/>
      <c r="P114" s="469"/>
      <c r="Q114" s="7">
        <f t="shared" si="1"/>
        <v>0</v>
      </c>
      <c r="R114" s="12"/>
    </row>
    <row r="115" spans="1:18" ht="20.25" customHeight="1">
      <c r="A115" s="59">
        <v>101</v>
      </c>
      <c r="I115" s="217">
        <v>4900</v>
      </c>
      <c r="J115" s="784" t="s">
        <v>232</v>
      </c>
      <c r="K115" s="807"/>
      <c r="L115" s="218">
        <f>+L116+L117</f>
        <v>0</v>
      </c>
      <c r="M115" s="219">
        <f>+M116+M117</f>
        <v>0</v>
      </c>
      <c r="N115" s="220">
        <f>+N116+N117</f>
        <v>0</v>
      </c>
      <c r="O115" s="218">
        <f>+O116+O117</f>
        <v>0</v>
      </c>
      <c r="P115" s="219">
        <f>+P116+P117</f>
        <v>0</v>
      </c>
      <c r="Q115" s="7">
        <f t="shared" si="1"/>
        <v>0</v>
      </c>
      <c r="R115" s="12"/>
    </row>
    <row r="116" spans="1:18" ht="30.75" customHeight="1">
      <c r="A116" s="59">
        <v>102</v>
      </c>
      <c r="I116" s="273"/>
      <c r="J116" s="223">
        <v>4901</v>
      </c>
      <c r="K116" s="275" t="s">
        <v>233</v>
      </c>
      <c r="L116" s="128"/>
      <c r="M116" s="129"/>
      <c r="N116" s="461"/>
      <c r="O116" s="128"/>
      <c r="P116" s="129"/>
      <c r="Q116" s="7">
        <f t="shared" si="1"/>
      </c>
      <c r="R116" s="12"/>
    </row>
    <row r="117" spans="1:18" ht="15.75">
      <c r="A117" s="59">
        <v>103</v>
      </c>
      <c r="I117" s="273"/>
      <c r="J117" s="225">
        <v>4902</v>
      </c>
      <c r="K117" s="233" t="s">
        <v>234</v>
      </c>
      <c r="L117" s="145"/>
      <c r="M117" s="146"/>
      <c r="N117" s="467"/>
      <c r="O117" s="145"/>
      <c r="P117" s="146"/>
      <c r="Q117" s="7">
        <f t="shared" si="1"/>
      </c>
      <c r="R117" s="12"/>
    </row>
    <row r="118" spans="1:18" ht="15.75">
      <c r="A118" s="59">
        <v>104</v>
      </c>
      <c r="I118" s="276">
        <v>5100</v>
      </c>
      <c r="J118" s="783" t="s">
        <v>207</v>
      </c>
      <c r="K118" s="809"/>
      <c r="L118" s="468"/>
      <c r="M118" s="469"/>
      <c r="N118" s="470"/>
      <c r="O118" s="468"/>
      <c r="P118" s="469"/>
      <c r="Q118" s="7">
        <f t="shared" si="1"/>
        <v>0</v>
      </c>
      <c r="R118" s="12"/>
    </row>
    <row r="119" spans="1:18" ht="15.75">
      <c r="A119" s="59">
        <v>105</v>
      </c>
      <c r="I119" s="276">
        <v>5200</v>
      </c>
      <c r="J119" s="783" t="s">
        <v>208</v>
      </c>
      <c r="K119" s="809"/>
      <c r="L119" s="218">
        <f>SUM(L120:L126)</f>
        <v>0</v>
      </c>
      <c r="M119" s="219">
        <f>SUM(M120:M126)</f>
        <v>0</v>
      </c>
      <c r="N119" s="220">
        <f>SUM(N120:N126)</f>
        <v>0</v>
      </c>
      <c r="O119" s="218">
        <f>SUM(O120:O126)</f>
        <v>0</v>
      </c>
      <c r="P119" s="219">
        <f>SUM(P120:P126)</f>
        <v>0</v>
      </c>
      <c r="Q119" s="7">
        <f t="shared" si="1"/>
        <v>0</v>
      </c>
      <c r="R119" s="12"/>
    </row>
    <row r="120" spans="1:18" ht="15.75">
      <c r="A120" s="59">
        <v>106</v>
      </c>
      <c r="I120" s="277"/>
      <c r="J120" s="278">
        <v>5201</v>
      </c>
      <c r="K120" s="279" t="s">
        <v>209</v>
      </c>
      <c r="L120" s="128"/>
      <c r="M120" s="129"/>
      <c r="N120" s="461"/>
      <c r="O120" s="128"/>
      <c r="P120" s="129"/>
      <c r="Q120" s="7">
        <f t="shared" si="1"/>
      </c>
      <c r="R120" s="12"/>
    </row>
    <row r="121" spans="1:18" ht="15.75">
      <c r="A121" s="59">
        <v>107</v>
      </c>
      <c r="I121" s="277"/>
      <c r="J121" s="280">
        <v>5202</v>
      </c>
      <c r="K121" s="281" t="s">
        <v>210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108</v>
      </c>
      <c r="I122" s="277"/>
      <c r="J122" s="280">
        <v>5203</v>
      </c>
      <c r="K122" s="281" t="s">
        <v>518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15.75">
      <c r="A123" s="59">
        <v>109</v>
      </c>
      <c r="I123" s="277"/>
      <c r="J123" s="280">
        <v>5204</v>
      </c>
      <c r="K123" s="281" t="s">
        <v>519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20.25" customHeight="1">
      <c r="A124" s="59">
        <v>110</v>
      </c>
      <c r="I124" s="277"/>
      <c r="J124" s="280">
        <v>5205</v>
      </c>
      <c r="K124" s="281" t="s">
        <v>520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111</v>
      </c>
      <c r="I125" s="277"/>
      <c r="J125" s="280">
        <v>5206</v>
      </c>
      <c r="K125" s="281" t="s">
        <v>521</v>
      </c>
      <c r="L125" s="134"/>
      <c r="M125" s="135"/>
      <c r="N125" s="466"/>
      <c r="O125" s="134"/>
      <c r="P125" s="135"/>
      <c r="Q125" s="7">
        <f t="shared" si="1"/>
      </c>
      <c r="R125" s="12"/>
    </row>
    <row r="126" spans="1:18" ht="15.75">
      <c r="A126" s="59">
        <v>112</v>
      </c>
      <c r="I126" s="277"/>
      <c r="J126" s="282">
        <v>5219</v>
      </c>
      <c r="K126" s="283" t="s">
        <v>522</v>
      </c>
      <c r="L126" s="145"/>
      <c r="M126" s="146"/>
      <c r="N126" s="467"/>
      <c r="O126" s="145"/>
      <c r="P126" s="146"/>
      <c r="Q126" s="7">
        <f t="shared" si="1"/>
      </c>
      <c r="R126" s="12"/>
    </row>
    <row r="127" spans="1:18" ht="15.75">
      <c r="A127" s="59">
        <v>113</v>
      </c>
      <c r="I127" s="276">
        <v>5300</v>
      </c>
      <c r="J127" s="783" t="s">
        <v>523</v>
      </c>
      <c r="K127" s="809"/>
      <c r="L127" s="218">
        <f>SUM(L128:L129)</f>
        <v>0</v>
      </c>
      <c r="M127" s="219">
        <f>SUM(M128:M129)</f>
        <v>0</v>
      </c>
      <c r="N127" s="220">
        <f>SUM(N128:N129)</f>
        <v>0</v>
      </c>
      <c r="O127" s="218">
        <f>SUM(O128:O129)</f>
        <v>0</v>
      </c>
      <c r="P127" s="219">
        <f>SUM(P128:P129)</f>
        <v>0</v>
      </c>
      <c r="Q127" s="7">
        <f t="shared" si="1"/>
        <v>0</v>
      </c>
      <c r="R127" s="12"/>
    </row>
    <row r="128" spans="1:18" ht="31.5" customHeight="1">
      <c r="A128" s="59">
        <v>114</v>
      </c>
      <c r="I128" s="277"/>
      <c r="J128" s="278">
        <v>5301</v>
      </c>
      <c r="K128" s="279" t="s">
        <v>266</v>
      </c>
      <c r="L128" s="128"/>
      <c r="M128" s="129"/>
      <c r="N128" s="461"/>
      <c r="O128" s="128"/>
      <c r="P128" s="129"/>
      <c r="Q128" s="7">
        <f t="shared" si="1"/>
      </c>
      <c r="R128" s="12"/>
    </row>
    <row r="129" spans="1:18" ht="15.75">
      <c r="A129" s="59">
        <v>115</v>
      </c>
      <c r="I129" s="277"/>
      <c r="J129" s="282">
        <v>5309</v>
      </c>
      <c r="K129" s="283" t="s">
        <v>524</v>
      </c>
      <c r="L129" s="145"/>
      <c r="M129" s="146"/>
      <c r="N129" s="467"/>
      <c r="O129" s="145"/>
      <c r="P129" s="146"/>
      <c r="Q129" s="7">
        <f t="shared" si="1"/>
      </c>
      <c r="R129" s="12"/>
    </row>
    <row r="130" spans="1:18" ht="15.75">
      <c r="A130" s="59">
        <v>116</v>
      </c>
      <c r="I130" s="276">
        <v>5400</v>
      </c>
      <c r="J130" s="783" t="s">
        <v>581</v>
      </c>
      <c r="K130" s="809"/>
      <c r="L130" s="468"/>
      <c r="M130" s="469"/>
      <c r="N130" s="470"/>
      <c r="O130" s="468"/>
      <c r="P130" s="469"/>
      <c r="Q130" s="7">
        <f t="shared" si="1"/>
        <v>0</v>
      </c>
      <c r="R130" s="12"/>
    </row>
    <row r="131" spans="1:18" ht="15.75">
      <c r="A131" s="59">
        <v>117</v>
      </c>
      <c r="I131" s="217">
        <v>5500</v>
      </c>
      <c r="J131" s="784" t="s">
        <v>582</v>
      </c>
      <c r="K131" s="807"/>
      <c r="L131" s="218">
        <f>SUM(L132:L135)</f>
        <v>0</v>
      </c>
      <c r="M131" s="219">
        <f>SUM(M132:M135)</f>
        <v>0</v>
      </c>
      <c r="N131" s="220">
        <f>SUM(N132:N135)</f>
        <v>0</v>
      </c>
      <c r="O131" s="218">
        <f>SUM(O132:O135)</f>
        <v>0</v>
      </c>
      <c r="P131" s="219">
        <f>SUM(P132:P135)</f>
        <v>0</v>
      </c>
      <c r="Q131" s="7">
        <f t="shared" si="1"/>
        <v>0</v>
      </c>
      <c r="R131" s="12"/>
    </row>
    <row r="132" spans="1:18" ht="15.75">
      <c r="A132" s="59">
        <v>118</v>
      </c>
      <c r="I132" s="273"/>
      <c r="J132" s="223">
        <v>5501</v>
      </c>
      <c r="K132" s="242" t="s">
        <v>583</v>
      </c>
      <c r="L132" s="128"/>
      <c r="M132" s="129"/>
      <c r="N132" s="461"/>
      <c r="O132" s="128"/>
      <c r="P132" s="129"/>
      <c r="Q132" s="7">
        <f t="shared" si="1"/>
      </c>
      <c r="R132" s="12"/>
    </row>
    <row r="133" spans="1:18" ht="15.75">
      <c r="A133" s="59">
        <v>119</v>
      </c>
      <c r="I133" s="273"/>
      <c r="J133" s="229">
        <v>5502</v>
      </c>
      <c r="K133" s="230" t="s">
        <v>584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120</v>
      </c>
      <c r="I134" s="273"/>
      <c r="J134" s="229">
        <v>5503</v>
      </c>
      <c r="K134" s="274" t="s">
        <v>585</v>
      </c>
      <c r="L134" s="134"/>
      <c r="M134" s="135"/>
      <c r="N134" s="466"/>
      <c r="O134" s="134"/>
      <c r="P134" s="135"/>
      <c r="Q134" s="7">
        <f t="shared" si="1"/>
      </c>
      <c r="R134" s="12"/>
    </row>
    <row r="135" spans="1:18" ht="15.75">
      <c r="A135" s="59">
        <v>121</v>
      </c>
      <c r="I135" s="273"/>
      <c r="J135" s="225">
        <v>5504</v>
      </c>
      <c r="K135" s="254" t="s">
        <v>586</v>
      </c>
      <c r="L135" s="145"/>
      <c r="M135" s="146"/>
      <c r="N135" s="467"/>
      <c r="O135" s="145"/>
      <c r="P135" s="146"/>
      <c r="Q135" s="7">
        <f t="shared" si="1"/>
      </c>
      <c r="R135" s="12"/>
    </row>
    <row r="136" spans="1:18" ht="18.75" customHeight="1">
      <c r="A136" s="59">
        <v>122</v>
      </c>
      <c r="I136" s="276">
        <v>5700</v>
      </c>
      <c r="J136" s="779" t="s">
        <v>767</v>
      </c>
      <c r="K136" s="810"/>
      <c r="L136" s="218">
        <f>SUM(L137:L139)</f>
        <v>0</v>
      </c>
      <c r="M136" s="219">
        <f>SUM(M137:M139)</f>
        <v>0</v>
      </c>
      <c r="N136" s="220">
        <f>SUM(N137:N139)</f>
        <v>0</v>
      </c>
      <c r="O136" s="218">
        <f>SUM(O137:O139)</f>
        <v>0</v>
      </c>
      <c r="P136" s="219">
        <f>SUM(P137:P139)</f>
        <v>0</v>
      </c>
      <c r="Q136" s="7">
        <f t="shared" si="1"/>
        <v>0</v>
      </c>
      <c r="R136" s="12"/>
    </row>
    <row r="137" spans="1:18" ht="20.25" customHeight="1">
      <c r="A137" s="59">
        <v>123</v>
      </c>
      <c r="I137" s="277"/>
      <c r="J137" s="278">
        <v>5701</v>
      </c>
      <c r="K137" s="279" t="s">
        <v>587</v>
      </c>
      <c r="L137" s="128"/>
      <c r="M137" s="129"/>
      <c r="N137" s="461"/>
      <c r="O137" s="128"/>
      <c r="P137" s="129"/>
      <c r="Q137" s="7">
        <f t="shared" si="1"/>
      </c>
      <c r="R137" s="12"/>
    </row>
    <row r="138" spans="1:18" ht="18.75" customHeight="1">
      <c r="A138" s="59">
        <v>124</v>
      </c>
      <c r="I138" s="277"/>
      <c r="J138" s="284">
        <v>5702</v>
      </c>
      <c r="K138" s="285" t="s">
        <v>588</v>
      </c>
      <c r="L138" s="140"/>
      <c r="M138" s="141"/>
      <c r="N138" s="462"/>
      <c r="O138" s="140"/>
      <c r="P138" s="141"/>
      <c r="Q138" s="7">
        <f t="shared" si="1"/>
      </c>
      <c r="R138" s="12"/>
    </row>
    <row r="139" spans="1:18" ht="15.75">
      <c r="A139" s="59">
        <v>125</v>
      </c>
      <c r="I139" s="228"/>
      <c r="J139" s="286">
        <v>4071</v>
      </c>
      <c r="K139" s="287" t="s">
        <v>589</v>
      </c>
      <c r="L139" s="463"/>
      <c r="M139" s="464"/>
      <c r="N139" s="465"/>
      <c r="O139" s="463"/>
      <c r="P139" s="464"/>
      <c r="Q139" s="7">
        <f t="shared" si="1"/>
      </c>
      <c r="R139" s="12"/>
    </row>
    <row r="140" spans="1:18" ht="15.75">
      <c r="A140" s="59">
        <v>126</v>
      </c>
      <c r="I140" s="385"/>
      <c r="J140" s="780" t="s">
        <v>590</v>
      </c>
      <c r="K140" s="811"/>
      <c r="L140" s="484"/>
      <c r="M140" s="484"/>
      <c r="N140" s="484"/>
      <c r="O140" s="484"/>
      <c r="P140" s="484"/>
      <c r="Q140" s="7">
        <f t="shared" si="1"/>
      </c>
      <c r="R140" s="12"/>
    </row>
    <row r="141" spans="1:18" ht="15.75">
      <c r="A141" s="59">
        <v>127</v>
      </c>
      <c r="I141" s="288">
        <v>98</v>
      </c>
      <c r="J141" s="780" t="s">
        <v>590</v>
      </c>
      <c r="K141" s="811"/>
      <c r="L141" s="475"/>
      <c r="M141" s="476"/>
      <c r="N141" s="477"/>
      <c r="O141" s="477"/>
      <c r="P141" s="477"/>
      <c r="Q141" s="7">
        <f t="shared" si="1"/>
        <v>0</v>
      </c>
      <c r="R141" s="12"/>
    </row>
    <row r="142" spans="1:18" ht="15.75" customHeight="1">
      <c r="A142" s="59">
        <v>128</v>
      </c>
      <c r="I142" s="479"/>
      <c r="J142" s="480"/>
      <c r="K142" s="481"/>
      <c r="L142" s="216"/>
      <c r="M142" s="216"/>
      <c r="N142" s="216"/>
      <c r="O142" s="216"/>
      <c r="P142" s="216"/>
      <c r="Q142" s="7">
        <f t="shared" si="1"/>
      </c>
      <c r="R142" s="12"/>
    </row>
    <row r="143" spans="1:18" ht="15.75" customHeight="1">
      <c r="A143" s="59">
        <v>129</v>
      </c>
      <c r="I143" s="482"/>
      <c r="J143" s="102"/>
      <c r="K143" s="483"/>
      <c r="L143" s="181"/>
      <c r="M143" s="181"/>
      <c r="N143" s="181"/>
      <c r="O143" s="181"/>
      <c r="P143" s="181"/>
      <c r="Q143" s="7">
        <f t="shared" si="1"/>
      </c>
      <c r="R143" s="12"/>
    </row>
    <row r="144" spans="1:18" ht="15.75" customHeight="1">
      <c r="A144" s="59">
        <v>130</v>
      </c>
      <c r="I144" s="482"/>
      <c r="J144" s="102"/>
      <c r="K144" s="483"/>
      <c r="L144" s="181"/>
      <c r="M144" s="181"/>
      <c r="N144" s="181"/>
      <c r="O144" s="181"/>
      <c r="P144" s="181"/>
      <c r="Q144" s="7">
        <f aca="true" t="shared" si="2" ref="Q144:Q154">(IF(OR($E144&lt;&gt;0,$F144&lt;&gt;0,$G144&lt;&gt;0,$H144&lt;&gt;0,$I144&lt;&gt;0),$J$2,""))</f>
      </c>
      <c r="R144" s="12"/>
    </row>
    <row r="145" spans="1:18" ht="16.5" thickBot="1">
      <c r="A145" s="59">
        <v>131</v>
      </c>
      <c r="I145" s="504"/>
      <c r="J145" s="295" t="s">
        <v>629</v>
      </c>
      <c r="K145" s="478">
        <f>+I145</f>
        <v>0</v>
      </c>
      <c r="L145" s="296">
        <f>SUM(L30,L33,L39,L47,L48,L66,L70,L76,L79,L80,L81,L82,L83,L92,L98,L99,L100,L101,L108,L112,L113,L114,L115,L118,L119,L127,L130,L131,L136)+L141</f>
        <v>0</v>
      </c>
      <c r="M145" s="297">
        <f>SUM(M30,M33,M39,M47,M48,M66,M70,M76,M79,M80,M81,M82,M83,M92,M98,M99,M100,M101,M108,M112,M113,M114,M115,M118,M119,M127,M130,M131,M136)+M141</f>
        <v>0</v>
      </c>
      <c r="N145" s="298">
        <f>SUM(N30,N33,N39,N47,N48,N66,N70,N76,N79,N80,N81,N82,N83,N92,N98,N99,N100,N101,N108,N112,N113,N114,N115,N118,N119,N127,N130,N131,N136)+N141</f>
        <v>0</v>
      </c>
      <c r="O145" s="296">
        <f>SUM(O30,O33,O39,O47,O48,O66,O70,O76,O79,O80,O81,O82,O83,O92,O98,O99,O100,O101,O108,O112,O113,O114,O115,O118,O119,O127,O130,O131,O136)+O141</f>
        <v>0</v>
      </c>
      <c r="P145" s="297">
        <f>SUM(P30,P33,P39,P47,P48,P66,P70,P76,P79,P80,P81,P82,P83,P92,P98,P99,P100,P101,P108,P112,P113,P114,P115,P118,P119,P127,P130,P131,P136)+P141</f>
        <v>0</v>
      </c>
      <c r="Q145" s="7">
        <f t="shared" si="2"/>
      </c>
      <c r="R145" s="71" t="str">
        <f>LEFT(J27,1)</f>
        <v>0</v>
      </c>
    </row>
    <row r="146" spans="1:18" ht="16.5" thickTop="1">
      <c r="A146" s="59">
        <v>132</v>
      </c>
      <c r="I146" s="73" t="s">
        <v>1604</v>
      </c>
      <c r="J146" s="1"/>
      <c r="K146" s="3"/>
      <c r="L146" s="2"/>
      <c r="M146" s="2"/>
      <c r="N146" s="2"/>
      <c r="O146" s="2"/>
      <c r="P146" s="2"/>
      <c r="Q146" s="7">
        <v>1</v>
      </c>
      <c r="R146" s="8"/>
    </row>
    <row r="147" spans="1:18" ht="15">
      <c r="A147" s="59">
        <v>169</v>
      </c>
      <c r="I147" s="459"/>
      <c r="J147" s="459"/>
      <c r="K147" s="460"/>
      <c r="L147" s="459"/>
      <c r="M147" s="459"/>
      <c r="N147" s="459"/>
      <c r="O147" s="459"/>
      <c r="P147" s="459"/>
      <c r="Q147" s="7">
        <v>1</v>
      </c>
      <c r="R147" s="8"/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v>1</v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5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8.75" customHeight="1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7" ht="15.75">
      <c r="I154" s="63"/>
      <c r="J154" s="63"/>
      <c r="K154" s="63"/>
      <c r="L154" s="63"/>
      <c r="M154" s="63"/>
      <c r="N154" s="63"/>
      <c r="O154" s="63"/>
      <c r="P154" s="63"/>
      <c r="Q154" s="7">
        <f t="shared" si="2"/>
      </c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2.75">
      <c r="I181" s="63"/>
      <c r="J181" s="63"/>
      <c r="K181" s="63"/>
      <c r="L181" s="63"/>
      <c r="M181" s="63"/>
      <c r="N181" s="63"/>
      <c r="O181" s="63"/>
      <c r="P181" s="63"/>
    </row>
    <row r="182" spans="9:16" ht="15.75" customHeight="1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spans="9:16" ht="12.75">
      <c r="I226" s="63"/>
      <c r="J226" s="63"/>
      <c r="K226" s="63"/>
      <c r="L226" s="63"/>
      <c r="M226" s="63"/>
      <c r="N226" s="63"/>
      <c r="O226" s="63"/>
      <c r="P226" s="63"/>
    </row>
    <row r="227" ht="12.75">
      <c r="K227" s="63"/>
    </row>
  </sheetData>
  <sheetProtection password="81B0" sheet="1" objects="1" scenarios="1"/>
  <mergeCells count="33"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14:K114"/>
    <mergeCell ref="J115:K115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</mergeCells>
  <conditionalFormatting sqref="M19">
    <cfRule type="cellIs" priority="26" dxfId="110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5">
    <cfRule type="cellIs" priority="7" dxfId="111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9:P91 L40:P47 L132:P135 L128:P130 L120:P126 L116:P118 L109:P114 L102:P107 L71:P74 L137:P138 L84:P87 L141:P141 L93:P10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139:P139 L88:P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Бюджет ЧР</cp:lastModifiedBy>
  <cp:lastPrinted>2013-12-30T07:01:00Z</cp:lastPrinted>
  <dcterms:created xsi:type="dcterms:W3CDTF">1997-12-10T11:54:07Z</dcterms:created>
  <dcterms:modified xsi:type="dcterms:W3CDTF">2023-03-27T07:45:09Z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