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3"/>
  </bookViews>
  <sheets>
    <sheet name="Sheet1" sheetId="1" r:id="rId1"/>
    <sheet name="Sheet2" sheetId="2" r:id="rId2"/>
    <sheet name="Sheet3" sheetId="3" r:id="rId3"/>
    <sheet name="Лист1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<sst xmlns="http://schemas.openxmlformats.org/spreadsheetml/2006/main" count="425" uniqueCount="304">
  <si>
    <t>дейност</t>
  </si>
  <si>
    <t>читалища</t>
  </si>
  <si>
    <t>Всичко:</t>
  </si>
  <si>
    <t>Преходен остатък</t>
  </si>
  <si>
    <t>Данъчни приходи</t>
  </si>
  <si>
    <t>Неданъчни приходи</t>
  </si>
  <si>
    <t>Капиталова субсидия</t>
  </si>
  <si>
    <t>Обща допълваща субсидия</t>
  </si>
  <si>
    <t>Трансфер за у-ци и ВВ,пенсион.</t>
  </si>
  <si>
    <t>патентен данък</t>
  </si>
  <si>
    <t>данък недвиж.имоти</t>
  </si>
  <si>
    <t>данък в/у превоз.ср-ва</t>
  </si>
  <si>
    <t>данък придоб.имущество</t>
  </si>
  <si>
    <t>приходи и доходи от собст.</t>
  </si>
  <si>
    <t>приходи от наем земя</t>
  </si>
  <si>
    <t>такса детски градини</t>
  </si>
  <si>
    <t>такса домашен патронаж</t>
  </si>
  <si>
    <t>такса пазари</t>
  </si>
  <si>
    <t>такса битови отпадъци</t>
  </si>
  <si>
    <t>такса техн.услуги</t>
  </si>
  <si>
    <t>такса админ.услуги</t>
  </si>
  <si>
    <t>други такси</t>
  </si>
  <si>
    <t>други неданъчни приходи</t>
  </si>
  <si>
    <t>постъп.от продажба на земя</t>
  </si>
  <si>
    <t xml:space="preserve">                ПРИХОДИ ЗА ДЪРЖАВНИ ДЕЙНОСТИ</t>
  </si>
  <si>
    <t>Трансфер за  ПВЗ</t>
  </si>
  <si>
    <t>Трансфер за избори и др.</t>
  </si>
  <si>
    <t>Изготвил:</t>
  </si>
  <si>
    <t>Веселин Видолов</t>
  </si>
  <si>
    <t>наименование</t>
  </si>
  <si>
    <t>общинска администрация</t>
  </si>
  <si>
    <t>заплати</t>
  </si>
  <si>
    <t>други възнаграждения</t>
  </si>
  <si>
    <t>осигурителни вноски</t>
  </si>
  <si>
    <t>издръжка</t>
  </si>
  <si>
    <t>други дейн. по вътр. сигурност</t>
  </si>
  <si>
    <t>доброволни формирования</t>
  </si>
  <si>
    <t>детски градини</t>
  </si>
  <si>
    <t>Всичко отбрана и сигурност</t>
  </si>
  <si>
    <t>избори</t>
  </si>
  <si>
    <t>училища</t>
  </si>
  <si>
    <t>професионални училища</t>
  </si>
  <si>
    <t>други дейн. по образованието</t>
  </si>
  <si>
    <t>здравеопазване</t>
  </si>
  <si>
    <t>детски ясли</t>
  </si>
  <si>
    <t>здравни кабинети</t>
  </si>
  <si>
    <t>стипендии</t>
  </si>
  <si>
    <t>др. дейн. по здравеопазването</t>
  </si>
  <si>
    <t>програми по временна заетост</t>
  </si>
  <si>
    <t>спорт за всички</t>
  </si>
  <si>
    <t>др.служби за соц.подпомагане</t>
  </si>
  <si>
    <t>РАЗХОДИ ЗА ДЪРЖАВНИ ДЕЙНОСТИ</t>
  </si>
  <si>
    <t>турист.данък</t>
  </si>
  <si>
    <t>ВЗАИМООТНОШЕНИЯ С ЦБ</t>
  </si>
  <si>
    <t>Изравнителна субсидия</t>
  </si>
  <si>
    <t xml:space="preserve"> ПРИХОДИ ЗА МЕСТНИ ДЕЙНОСТИ</t>
  </si>
  <si>
    <t>получени</t>
  </si>
  <si>
    <t>центрове за соц.рехабил.</t>
  </si>
  <si>
    <t>І.</t>
  </si>
  <si>
    <t>Собствени приходи</t>
  </si>
  <si>
    <t>Приходи от наем земя</t>
  </si>
  <si>
    <t>24-06,</t>
  </si>
  <si>
    <t>Други неданъчни приходи</t>
  </si>
  <si>
    <t>36-19</t>
  </si>
  <si>
    <t>Коопоративен данък</t>
  </si>
  <si>
    <t>37-02</t>
  </si>
  <si>
    <t>Дарения</t>
  </si>
  <si>
    <t>45-00</t>
  </si>
  <si>
    <t>ІІ.</t>
  </si>
  <si>
    <t>Взаимоотношения от ЦБ</t>
  </si>
  <si>
    <t>31-11</t>
  </si>
  <si>
    <t>31-28</t>
  </si>
  <si>
    <t>61-01</t>
  </si>
  <si>
    <t>61-05</t>
  </si>
  <si>
    <t>95-01</t>
  </si>
  <si>
    <t>95-07</t>
  </si>
  <si>
    <t>88-03</t>
  </si>
  <si>
    <t>Времено съхр.средства</t>
  </si>
  <si>
    <t xml:space="preserve">              Приложение №1</t>
  </si>
  <si>
    <r>
      <t xml:space="preserve">     </t>
    </r>
    <r>
      <rPr>
        <i/>
        <sz val="12"/>
        <rFont val="Arial"/>
        <family val="2"/>
      </rPr>
      <t>Приложение №2</t>
    </r>
  </si>
  <si>
    <t>§§-§§</t>
  </si>
  <si>
    <t>обезщ. и помощи по реш.ОбС</t>
  </si>
  <si>
    <t>разходи за членски внос</t>
  </si>
  <si>
    <t>капиталови разходи</t>
  </si>
  <si>
    <t>общински съвет</t>
  </si>
  <si>
    <t>домашен социален патронаж</t>
  </si>
  <si>
    <t>клубове на пенсионера</t>
  </si>
  <si>
    <t>програми за временна заетост</t>
  </si>
  <si>
    <t>улично осветление</t>
  </si>
  <si>
    <t>озеленяване</t>
  </si>
  <si>
    <t>чистота</t>
  </si>
  <si>
    <t>спортни бази и спорт</t>
  </si>
  <si>
    <t>обредни домове и зали</t>
  </si>
  <si>
    <t>служба пътища</t>
  </si>
  <si>
    <t>други дейн.по икономиката</t>
  </si>
  <si>
    <t>РАЗХОДИ ЗА МЕСТНИ  ДЕЙНОСТИ</t>
  </si>
  <si>
    <t xml:space="preserve">                  Приложение №3</t>
  </si>
  <si>
    <t>Операции с фин.активи</t>
  </si>
  <si>
    <t>Косьо Косев</t>
  </si>
  <si>
    <t>Кмет на Община Николаево</t>
  </si>
  <si>
    <t>гл.експерт"Бюджет и Ч.Р"</t>
  </si>
  <si>
    <t>изградане и ремонт ул.мрежа</t>
  </si>
  <si>
    <t>отбранително-мобилизационни</t>
  </si>
  <si>
    <t>ПАРАГРАФ</t>
  </si>
  <si>
    <t>№</t>
  </si>
  <si>
    <t>дей - ност</t>
  </si>
  <si>
    <t>ВСИЧКО:</t>
  </si>
  <si>
    <t>Сннегопочистване</t>
  </si>
  <si>
    <t>платени данъци и такси</t>
  </si>
  <si>
    <t>образование</t>
  </si>
  <si>
    <t>дългосрочен заем</t>
  </si>
  <si>
    <t>очаквано изпъл. 2017</t>
  </si>
  <si>
    <t>Временно безлихвени заеми</t>
  </si>
  <si>
    <t>възнгр. и плащания</t>
  </si>
  <si>
    <t>Др.дейности по жил.стр-во</t>
  </si>
  <si>
    <t xml:space="preserve">                            Приложение №4</t>
  </si>
  <si>
    <t>проект 2018</t>
  </si>
  <si>
    <t>получуни целеви чрез СЕБРА</t>
  </si>
  <si>
    <t>възст.средства в ЦБ</t>
  </si>
  <si>
    <t>31-20</t>
  </si>
  <si>
    <t>личен асистент</t>
  </si>
  <si>
    <t>проект      2018 г.</t>
  </si>
  <si>
    <t>Преходен остатък на 01.01.2017</t>
  </si>
  <si>
    <t>Преходен остатък на 31.12.2017</t>
  </si>
  <si>
    <t>водоснабдяване и канализация</t>
  </si>
  <si>
    <t xml:space="preserve">лихви </t>
  </si>
  <si>
    <t>др.некфал.разходи/такси/</t>
  </si>
  <si>
    <t>проект    2019</t>
  </si>
  <si>
    <t>очак. изпъл. 2018</t>
  </si>
  <si>
    <t>постъп.от концесия</t>
  </si>
  <si>
    <t>преходен остатък на 31.12.2020г</t>
  </si>
  <si>
    <t>Николай Кънев</t>
  </si>
  <si>
    <t>корпоративен данък</t>
  </si>
  <si>
    <t>Изпълнение 2020 г.</t>
  </si>
  <si>
    <t>проект 2021г.</t>
  </si>
  <si>
    <t>наказателни лихви за данъци, мита и осигурителни вноски</t>
  </si>
  <si>
    <t>трансфери между бюджети - предоставени трансфери (-)</t>
  </si>
  <si>
    <t>за притежаване на куче</t>
  </si>
  <si>
    <t>Ирена Петкова</t>
  </si>
  <si>
    <t>Гл. експерт " Бюджет и ЧР"</t>
  </si>
  <si>
    <t>р-ди за лихви</t>
  </si>
  <si>
    <t>1.</t>
  </si>
  <si>
    <t>2.</t>
  </si>
  <si>
    <t>3.</t>
  </si>
  <si>
    <t>ПРИЛОЖЕНИЕ № 1</t>
  </si>
  <si>
    <t>Наименование на приходите</t>
  </si>
  <si>
    <t>парагр.</t>
  </si>
  <si>
    <t>І. СОБСТВЕНИ ПРИХОДИ</t>
  </si>
  <si>
    <t>1. Д а н ъ ч н и  п р и х о д и</t>
  </si>
  <si>
    <t>Оконч. годишен (патентен) д-к</t>
  </si>
  <si>
    <t>0103</t>
  </si>
  <si>
    <t>Имуществени данъци</t>
  </si>
  <si>
    <t>1300</t>
  </si>
  <si>
    <t>- данък в/у недвижими имоти</t>
  </si>
  <si>
    <t>1301</t>
  </si>
  <si>
    <t>- данък в/у превозните средства</t>
  </si>
  <si>
    <t>1303</t>
  </si>
  <si>
    <t>- д-к при придоб.на имущ.по дар.и възм.начин</t>
  </si>
  <si>
    <t>1304</t>
  </si>
  <si>
    <t>- туристически данък</t>
  </si>
  <si>
    <t>1308</t>
  </si>
  <si>
    <t>Други данъци</t>
  </si>
  <si>
    <t>2000</t>
  </si>
  <si>
    <t>Всичко данъчни приходи:</t>
  </si>
  <si>
    <t>2. Н е д а н ъ ч н и  п р и х о д и</t>
  </si>
  <si>
    <t>Приходи и доходи от собственост</t>
  </si>
  <si>
    <t>2400</t>
  </si>
  <si>
    <t>- приходи от наеми на имущество</t>
  </si>
  <si>
    <t>2405</t>
  </si>
  <si>
    <t>- приходи от наеми на земя</t>
  </si>
  <si>
    <t>2406</t>
  </si>
  <si>
    <t>Общински такси</t>
  </si>
  <si>
    <t>2700</t>
  </si>
  <si>
    <t>- за ползване на детски градини</t>
  </si>
  <si>
    <t>2701</t>
  </si>
  <si>
    <t>- за ползв.на дом.соц.патронаж и общин.соц.услуги</t>
  </si>
  <si>
    <t>2704</t>
  </si>
  <si>
    <t>- за ползв.пазари,тротоари, улични платна и други</t>
  </si>
  <si>
    <t>2705</t>
  </si>
  <si>
    <t>- за битови отпадъци</t>
  </si>
  <si>
    <t>2707</t>
  </si>
  <si>
    <t>- за технически услуги</t>
  </si>
  <si>
    <t>2710</t>
  </si>
  <si>
    <t>- за административни услуги</t>
  </si>
  <si>
    <t>2711</t>
  </si>
  <si>
    <t>- за притежание на куче</t>
  </si>
  <si>
    <t>2717</t>
  </si>
  <si>
    <t>- други общински такси</t>
  </si>
  <si>
    <t>2729</t>
  </si>
  <si>
    <t>Глоби, санкции и наказателни лихви</t>
  </si>
  <si>
    <t>2800</t>
  </si>
  <si>
    <t>-санкции,неуст.,нак.лихви,обезщ.и начети</t>
  </si>
  <si>
    <t>2802</t>
  </si>
  <si>
    <t>-нак.лихви за данъци, мита и осиг.вноски</t>
  </si>
  <si>
    <t>2809</t>
  </si>
  <si>
    <t>3600</t>
  </si>
  <si>
    <t>- други неданъчни приходи</t>
  </si>
  <si>
    <t>3619</t>
  </si>
  <si>
    <t>Внесени ДДС и др.данъци в/у продажбите</t>
  </si>
  <si>
    <t>3700</t>
  </si>
  <si>
    <t>- внесен ДДС (-)</t>
  </si>
  <si>
    <t>3701</t>
  </si>
  <si>
    <t>- внесен д-к, в/у прих.от стоп.д-ст на бюдж.предпр. ( - )</t>
  </si>
  <si>
    <t>3702</t>
  </si>
  <si>
    <t>Прих. от прод.на държ.и общинско имущество</t>
  </si>
  <si>
    <t>4000</t>
  </si>
  <si>
    <t>- приходи от продажба на земя</t>
  </si>
  <si>
    <t>4040</t>
  </si>
  <si>
    <t>Приходи от концесия</t>
  </si>
  <si>
    <t>4100</t>
  </si>
  <si>
    <t>Всичко неданъчни приходи:</t>
  </si>
  <si>
    <t>Всичко собствени приходи (1+2):</t>
  </si>
  <si>
    <t xml:space="preserve">ІІ. Бюджетни взаимоотношения </t>
  </si>
  <si>
    <t>Получани трансфери (субсид./вноски) от ЦБ (нето)</t>
  </si>
  <si>
    <t>3100</t>
  </si>
  <si>
    <t>А.Обща субсидия за държавни дейности</t>
  </si>
  <si>
    <t>3111</t>
  </si>
  <si>
    <t>Б.Обща изравнителна субсидия и други трансфери за местни дейности</t>
  </si>
  <si>
    <t>3112</t>
  </si>
  <si>
    <t>в т.ч. за зимно поддържане и снегопочистване</t>
  </si>
  <si>
    <t>В) Целеви трансфер за капиталови разходи</t>
  </si>
  <si>
    <t>3113</t>
  </si>
  <si>
    <t>Всичко взаимоотношения с ЦБ:</t>
  </si>
  <si>
    <t xml:space="preserve">ІІІ. Трансфери  </t>
  </si>
  <si>
    <t>А.Трансфери  между бюджети (нето)</t>
  </si>
  <si>
    <t>6100</t>
  </si>
  <si>
    <t>- получени трансфери (+)</t>
  </si>
  <si>
    <t>6101</t>
  </si>
  <si>
    <t>Б. Трансфери м/у бюджети и сметки за СЕС</t>
  </si>
  <si>
    <t>6200</t>
  </si>
  <si>
    <t>- предостав.трансфери (-)</t>
  </si>
  <si>
    <t>6202</t>
  </si>
  <si>
    <t>Всичко трансфери:</t>
  </si>
  <si>
    <t>ІV. Временни безлихвени заеми</t>
  </si>
  <si>
    <t>Врем.безлихв. заеми м/у бюджети и с/ки за СЕС (нето)</t>
  </si>
  <si>
    <t>7600</t>
  </si>
  <si>
    <t>ВСИЧКО ПРИХОДИ (І+ІІ+ІІІ+ІV):</t>
  </si>
  <si>
    <t>V. Финансиране на дефиц. (излишъка)</t>
  </si>
  <si>
    <t>Заеми от банки и други лица от страната - нето (+/-)</t>
  </si>
  <si>
    <t>8300</t>
  </si>
  <si>
    <t>- погашения по дългоср.заеми от др.лица в страната (-)</t>
  </si>
  <si>
    <t>8382</t>
  </si>
  <si>
    <t>в т.ч. Фонд за орг.на местно самоуправл. - "ФЛАГ" (+)</t>
  </si>
  <si>
    <t>8389</t>
  </si>
  <si>
    <t>Събрани средства и извършени плащания от/за квегщи да кпескгна ог ЕК (+/-)</t>
  </si>
  <si>
    <t>Друго финансиране</t>
  </si>
  <si>
    <t>9300</t>
  </si>
  <si>
    <t>- предоставени временни депозити и гаранции на други бюджетни организ. (+/-)</t>
  </si>
  <si>
    <t>9336</t>
  </si>
  <si>
    <t>Всичко финансиране:</t>
  </si>
  <si>
    <t>Всичко приходи по бюджета (І+ІІ+ІІІ+ІV+V):</t>
  </si>
  <si>
    <t>Депозити и ср-ва по сметки (нето)</t>
  </si>
  <si>
    <t>- остатък в лв.по с/ки от предход.период (+)</t>
  </si>
  <si>
    <t>ВСИЧКО ПРИХОДИ ПО БЮДЖЕТА:</t>
  </si>
  <si>
    <t>Б Ю Д Ж Е Т  2021 г.</t>
  </si>
  <si>
    <t>2020г.</t>
  </si>
  <si>
    <t>Изпълнение</t>
  </si>
  <si>
    <t>Проект</t>
  </si>
  <si>
    <t>2021г.</t>
  </si>
  <si>
    <t>БЮДЖЕТ НА ОБЩИНА НИКОЛАЕВО ЗА 2021 г.</t>
  </si>
  <si>
    <t>4500</t>
  </si>
  <si>
    <t xml:space="preserve">Помощи и дарения от страната </t>
  </si>
  <si>
    <t>-текущи помощи и дарения от страната</t>
  </si>
  <si>
    <t>4501</t>
  </si>
  <si>
    <t xml:space="preserve">-получени трансфери (+/-) </t>
  </si>
  <si>
    <t>6201</t>
  </si>
  <si>
    <t xml:space="preserve">Ирена Петкова </t>
  </si>
  <si>
    <t>Гл. експерт "Бюджет и ЧР"</t>
  </si>
  <si>
    <t>6400</t>
  </si>
  <si>
    <t>3118</t>
  </si>
  <si>
    <t>6102</t>
  </si>
  <si>
    <t>3120</t>
  </si>
  <si>
    <t>Патентен данък</t>
  </si>
  <si>
    <t>Данък недвиж.имоти</t>
  </si>
  <si>
    <t>Данък в/у превоз.ср-ва</t>
  </si>
  <si>
    <t>Данък придоб.имущество</t>
  </si>
  <si>
    <t>Турист.данък</t>
  </si>
  <si>
    <t>Приходи и доходи от собст.</t>
  </si>
  <si>
    <t>Такса детски градини</t>
  </si>
  <si>
    <t>Такса домашен патронаж</t>
  </si>
  <si>
    <t>Такса пазари</t>
  </si>
  <si>
    <t>Такса битови отпадъци</t>
  </si>
  <si>
    <t>Такса техн.услуги</t>
  </si>
  <si>
    <t>Такса админ.услуги</t>
  </si>
  <si>
    <t>За притежаване на куче</t>
  </si>
  <si>
    <t>Други такси</t>
  </si>
  <si>
    <t>Наказателни лихви за данъци, мита и осигурителни вноски</t>
  </si>
  <si>
    <t>Корпоративен данък</t>
  </si>
  <si>
    <t>Постъп.от концесия</t>
  </si>
  <si>
    <t>Постъп.от продажба на земя</t>
  </si>
  <si>
    <t>Трансфери между бюджети - предоставени трансфери (-)</t>
  </si>
  <si>
    <t>Получени</t>
  </si>
  <si>
    <t>Дългосрочен заем</t>
  </si>
  <si>
    <t>4.</t>
  </si>
  <si>
    <t>5.</t>
  </si>
  <si>
    <t>6.</t>
  </si>
  <si>
    <t xml:space="preserve">Събрани средства и извършени плащания от/за сметки за средствата от Европейския съюз </t>
  </si>
  <si>
    <t>Николаево 2024</t>
  </si>
  <si>
    <t>Изпълнение 2023 г.</t>
  </si>
  <si>
    <t>проект 2024 г.</t>
  </si>
  <si>
    <t>Получени целеви чрез СЕБРА (други целеви разходи)</t>
  </si>
  <si>
    <t xml:space="preserve">Възстановени трасфери </t>
  </si>
  <si>
    <t>инж. Константин Костов</t>
  </si>
  <si>
    <t>Преходен остатък на 31.12.2023г.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</si>
</sst>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0#&quot;-&quot;0#"/>
  </numFmts>
  <fonts count="57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Rockwell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16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right"/>
    </xf>
    <xf numFmtId="49" fontId="12" fillId="0" borderId="10" xfId="0" applyNumberFormat="1" applyFont="1" applyFill="1" applyBorder="1" applyAlignment="1" quotePrefix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/>
    </xf>
    <xf numFmtId="0" fontId="12" fillId="0" borderId="15" xfId="0" applyFont="1" applyFill="1" applyBorder="1" applyAlignment="1" quotePrefix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9" fillId="35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3" fontId="17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1">
      <selection activeCell="A29" sqref="A29:IV30"/>
    </sheetView>
  </sheetViews>
  <sheetFormatPr defaultColWidth="9.140625" defaultRowHeight="12.75"/>
  <cols>
    <col min="1" max="1" width="4.421875" style="0" customWidth="1"/>
    <col min="2" max="2" width="36.8515625" style="0" customWidth="1"/>
    <col min="3" max="3" width="11.140625" style="0" customWidth="1"/>
    <col min="4" max="4" width="13.140625" style="0" customWidth="1"/>
    <col min="5" max="5" width="15.140625" style="0" customWidth="1"/>
  </cols>
  <sheetData>
    <row r="1" spans="1:5" s="1" customFormat="1" ht="15" customHeight="1">
      <c r="A1" s="25"/>
      <c r="B1" s="25"/>
      <c r="C1" s="25"/>
      <c r="D1" s="4" t="s">
        <v>78</v>
      </c>
      <c r="E1" s="4"/>
    </row>
    <row r="2" spans="1:5" s="1" customFormat="1" ht="17.25" customHeight="1">
      <c r="A2" s="12"/>
      <c r="B2" s="14"/>
      <c r="C2" s="14"/>
      <c r="D2" s="14"/>
      <c r="E2" s="4"/>
    </row>
    <row r="3" spans="1:5" s="1" customFormat="1" ht="17.25" customHeight="1">
      <c r="A3" s="4"/>
      <c r="B3" s="5" t="s">
        <v>24</v>
      </c>
      <c r="C3" s="5"/>
      <c r="D3" s="4"/>
      <c r="E3" s="4"/>
    </row>
    <row r="4" spans="1:5" s="1" customFormat="1" ht="17.25" customHeight="1">
      <c r="A4" s="4"/>
      <c r="B4" s="5"/>
      <c r="C4" s="5"/>
      <c r="D4" s="4"/>
      <c r="E4" s="4"/>
    </row>
    <row r="5" spans="1:5" s="1" customFormat="1" ht="18.75" customHeight="1">
      <c r="A5" s="4"/>
      <c r="B5" s="5"/>
      <c r="C5" s="5"/>
      <c r="D5" s="4"/>
      <c r="E5" s="4"/>
    </row>
    <row r="6" spans="1:5" s="1" customFormat="1" ht="18.75" customHeight="1">
      <c r="A6" s="4"/>
      <c r="B6" s="5"/>
      <c r="C6" s="5"/>
      <c r="D6" s="4"/>
      <c r="E6" s="4"/>
    </row>
    <row r="7" spans="1:5" s="46" customFormat="1" ht="37.5" customHeight="1">
      <c r="A7" s="45" t="s">
        <v>104</v>
      </c>
      <c r="B7" s="45" t="s">
        <v>29</v>
      </c>
      <c r="C7" s="47" t="s">
        <v>103</v>
      </c>
      <c r="D7" s="58" t="s">
        <v>111</v>
      </c>
      <c r="E7" s="55" t="s">
        <v>121</v>
      </c>
    </row>
    <row r="8" spans="1:5" s="1" customFormat="1" ht="17.25" customHeight="1">
      <c r="A8" s="8" t="s">
        <v>58</v>
      </c>
      <c r="B8" s="8" t="s">
        <v>59</v>
      </c>
      <c r="C8" s="8"/>
      <c r="D8" s="31"/>
      <c r="E8" s="2"/>
    </row>
    <row r="9" spans="1:5" s="1" customFormat="1" ht="17.25" customHeight="1">
      <c r="A9" s="8">
        <v>1</v>
      </c>
      <c r="B9" s="8" t="s">
        <v>60</v>
      </c>
      <c r="C9" s="32" t="s">
        <v>61</v>
      </c>
      <c r="D9" s="33">
        <v>1508</v>
      </c>
      <c r="E9" s="13">
        <v>1600</v>
      </c>
    </row>
    <row r="10" spans="1:5" s="1" customFormat="1" ht="17.25" customHeight="1">
      <c r="A10" s="8">
        <v>2</v>
      </c>
      <c r="B10" s="8" t="s">
        <v>62</v>
      </c>
      <c r="C10" s="8" t="s">
        <v>63</v>
      </c>
      <c r="D10" s="33">
        <v>576</v>
      </c>
      <c r="E10" s="13"/>
    </row>
    <row r="11" spans="1:5" s="1" customFormat="1" ht="17.25" customHeight="1">
      <c r="A11" s="8">
        <v>3</v>
      </c>
      <c r="B11" s="8" t="s">
        <v>64</v>
      </c>
      <c r="C11" s="8" t="s">
        <v>65</v>
      </c>
      <c r="D11" s="33">
        <v>-62</v>
      </c>
      <c r="E11" s="13">
        <v>-50</v>
      </c>
    </row>
    <row r="12" spans="1:5" s="1" customFormat="1" ht="17.25" customHeight="1">
      <c r="A12" s="8">
        <v>4</v>
      </c>
      <c r="B12" s="8" t="s">
        <v>66</v>
      </c>
      <c r="C12" s="8" t="s">
        <v>67</v>
      </c>
      <c r="D12" s="33"/>
      <c r="E12" s="13"/>
    </row>
    <row r="13" spans="1:5" s="1" customFormat="1" ht="17.25" customHeight="1">
      <c r="A13" s="8"/>
      <c r="B13" s="8" t="s">
        <v>2</v>
      </c>
      <c r="C13" s="8"/>
      <c r="D13" s="34">
        <f>SUM(D9:D12)</f>
        <v>2022</v>
      </c>
      <c r="E13" s="34">
        <f>SUM(E9:E12)</f>
        <v>1550</v>
      </c>
    </row>
    <row r="14" spans="1:5" s="1" customFormat="1" ht="17.25" customHeight="1">
      <c r="A14" s="8" t="s">
        <v>68</v>
      </c>
      <c r="B14" s="8" t="s">
        <v>69</v>
      </c>
      <c r="C14" s="8"/>
      <c r="D14" s="51">
        <f>SUM(D15+D16+D17+D18+D19+D20+D21)</f>
        <v>2760403</v>
      </c>
      <c r="E14" s="51">
        <f>SUM(E15+E16+E17+E18+E19+E20+E21)</f>
        <v>3007166</v>
      </c>
    </row>
    <row r="15" spans="1:5" s="1" customFormat="1" ht="17.25" customHeight="1">
      <c r="A15" s="2">
        <v>1</v>
      </c>
      <c r="B15" s="2" t="s">
        <v>7</v>
      </c>
      <c r="C15" s="2" t="s">
        <v>70</v>
      </c>
      <c r="D15" s="2">
        <v>2704470</v>
      </c>
      <c r="E15" s="2">
        <v>3007166</v>
      </c>
    </row>
    <row r="16" spans="1:5" s="1" customFormat="1" ht="17.25" customHeight="1">
      <c r="A16" s="2">
        <v>2</v>
      </c>
      <c r="B16" s="2" t="s">
        <v>118</v>
      </c>
      <c r="C16" s="2" t="s">
        <v>119</v>
      </c>
      <c r="D16" s="2">
        <v>-81250</v>
      </c>
      <c r="E16" s="2">
        <v>0</v>
      </c>
    </row>
    <row r="17" spans="1:5" s="1" customFormat="1" ht="17.25" customHeight="1">
      <c r="A17" s="2">
        <v>3</v>
      </c>
      <c r="B17" s="2" t="s">
        <v>8</v>
      </c>
      <c r="C17" s="2" t="s">
        <v>71</v>
      </c>
      <c r="D17" s="2">
        <v>43997</v>
      </c>
      <c r="E17" s="2">
        <v>0</v>
      </c>
    </row>
    <row r="18" spans="1:5" s="1" customFormat="1" ht="17.25" customHeight="1">
      <c r="A18" s="2">
        <v>5</v>
      </c>
      <c r="B18" s="2" t="s">
        <v>26</v>
      </c>
      <c r="C18" s="2" t="s">
        <v>72</v>
      </c>
      <c r="D18" s="2">
        <v>63659</v>
      </c>
      <c r="E18" s="2">
        <v>0</v>
      </c>
    </row>
    <row r="19" spans="1:5" s="1" customFormat="1" ht="17.25" customHeight="1">
      <c r="A19" s="2">
        <v>8</v>
      </c>
      <c r="B19" s="2" t="s">
        <v>25</v>
      </c>
      <c r="C19" s="2" t="s">
        <v>73</v>
      </c>
      <c r="D19" s="2">
        <v>29527</v>
      </c>
      <c r="E19" s="2">
        <v>0</v>
      </c>
    </row>
    <row r="20" spans="1:5" s="1" customFormat="1" ht="17.25" customHeight="1">
      <c r="A20" s="2"/>
      <c r="B20" s="2"/>
      <c r="C20" s="2"/>
      <c r="D20" s="13"/>
      <c r="E20" s="2"/>
    </row>
    <row r="21" spans="1:5" s="1" customFormat="1" ht="17.25" customHeight="1">
      <c r="A21" s="2"/>
      <c r="B21" s="2"/>
      <c r="C21" s="2"/>
      <c r="D21" s="9"/>
      <c r="E21" s="9"/>
    </row>
    <row r="22" spans="1:5" s="1" customFormat="1" ht="17.25" customHeight="1">
      <c r="A22" s="2">
        <v>11</v>
      </c>
      <c r="B22" s="2" t="s">
        <v>77</v>
      </c>
      <c r="C22" s="2" t="s">
        <v>76</v>
      </c>
      <c r="D22" s="9"/>
      <c r="E22" s="9"/>
    </row>
    <row r="23" spans="1:5" s="1" customFormat="1" ht="17.25" customHeight="1">
      <c r="A23" s="2"/>
      <c r="B23" s="2"/>
      <c r="C23" s="2"/>
      <c r="D23" s="9">
        <f>SUM(D24+D25)</f>
        <v>64469</v>
      </c>
      <c r="E23" s="9">
        <f>SUM(E24+E25)</f>
        <v>291093</v>
      </c>
    </row>
    <row r="24" spans="1:5" s="1" customFormat="1" ht="17.25" customHeight="1">
      <c r="A24" s="2">
        <v>12</v>
      </c>
      <c r="B24" s="2" t="s">
        <v>122</v>
      </c>
      <c r="C24" s="2" t="s">
        <v>74</v>
      </c>
      <c r="D24" s="13">
        <v>397621</v>
      </c>
      <c r="E24" s="13">
        <v>333152</v>
      </c>
    </row>
    <row r="25" spans="1:5" s="1" customFormat="1" ht="17.25" customHeight="1">
      <c r="A25" s="2">
        <v>13</v>
      </c>
      <c r="B25" s="2" t="s">
        <v>123</v>
      </c>
      <c r="C25" s="2" t="s">
        <v>75</v>
      </c>
      <c r="D25" s="13">
        <v>-333152</v>
      </c>
      <c r="E25" s="13">
        <v>-42059</v>
      </c>
    </row>
    <row r="26" spans="1:5" s="1" customFormat="1" ht="17.25" customHeight="1">
      <c r="A26" s="2"/>
      <c r="B26" s="3" t="s">
        <v>106</v>
      </c>
      <c r="C26" s="3"/>
      <c r="D26" s="9">
        <f>SUM(D13+D14+D23)</f>
        <v>2826894</v>
      </c>
      <c r="E26" s="9">
        <f>SUM(E13+E14+E23)</f>
        <v>3299809</v>
      </c>
    </row>
    <row r="27" spans="1:5" s="1" customFormat="1" ht="17.25" customHeight="1">
      <c r="A27" s="4"/>
      <c r="B27" s="6"/>
      <c r="C27" s="6"/>
      <c r="D27" s="14"/>
      <c r="E27" s="4"/>
    </row>
    <row r="28" spans="1:5" s="1" customFormat="1" ht="17.25" customHeight="1">
      <c r="A28" s="4"/>
      <c r="B28" s="6"/>
      <c r="C28" s="6"/>
      <c r="D28" s="14"/>
      <c r="E28" s="4"/>
    </row>
    <row r="29" spans="1:4" s="1" customFormat="1" ht="15.75">
      <c r="A29" s="44"/>
      <c r="B29" s="44"/>
      <c r="C29" s="6"/>
      <c r="D29" s="4"/>
    </row>
    <row r="30" spans="1:4" ht="15">
      <c r="A30" s="44" t="s">
        <v>27</v>
      </c>
      <c r="B30" s="44"/>
      <c r="C30" s="4"/>
      <c r="D30" s="7"/>
    </row>
    <row r="31" spans="1:4" ht="15">
      <c r="A31" s="44" t="s">
        <v>28</v>
      </c>
      <c r="B31" s="44"/>
      <c r="C31" s="4"/>
      <c r="D31" s="7"/>
    </row>
    <row r="32" spans="1:4" ht="15">
      <c r="A32" s="44" t="s">
        <v>100</v>
      </c>
      <c r="B32" s="44"/>
      <c r="C32" s="4"/>
      <c r="D32" s="7"/>
    </row>
    <row r="33" spans="1:4" ht="15">
      <c r="A33" s="4"/>
      <c r="B33" s="4"/>
      <c r="C33" s="4"/>
      <c r="D33" s="7"/>
    </row>
    <row r="34" spans="1:4" ht="15">
      <c r="A34" s="4"/>
      <c r="B34" s="4"/>
      <c r="C34" s="4"/>
      <c r="D34" s="7"/>
    </row>
    <row r="35" spans="1:4" ht="15">
      <c r="A35" s="4"/>
      <c r="B35" s="4"/>
      <c r="C35" s="4"/>
      <c r="D35" s="7"/>
    </row>
    <row r="36" spans="1:4" ht="15">
      <c r="A36" s="4"/>
      <c r="B36" s="4"/>
      <c r="C36" s="4"/>
      <c r="D36" s="7"/>
    </row>
    <row r="37" spans="1:4" ht="15">
      <c r="A37" s="4"/>
      <c r="B37" s="4"/>
      <c r="C37" s="4"/>
      <c r="D37" s="7"/>
    </row>
    <row r="38" spans="1:4" ht="15">
      <c r="A38" s="4"/>
      <c r="B38" s="4"/>
      <c r="C38" s="4"/>
      <c r="D38" s="7"/>
    </row>
    <row r="39" spans="1:4" ht="15">
      <c r="A39" s="4"/>
      <c r="B39" s="4"/>
      <c r="C39" s="4"/>
      <c r="D39" s="7"/>
    </row>
    <row r="40" spans="1:4" ht="15">
      <c r="A40" s="4"/>
      <c r="B40" s="4"/>
      <c r="C40" s="4"/>
      <c r="D40" s="7"/>
    </row>
    <row r="41" spans="1:4" ht="15">
      <c r="A41" s="4"/>
      <c r="B41" s="4"/>
      <c r="C41" s="4"/>
      <c r="D41" s="7"/>
    </row>
    <row r="42" spans="1:4" ht="15">
      <c r="A42" s="4"/>
      <c r="B42" s="4"/>
      <c r="C42" s="4"/>
      <c r="D42" s="7"/>
    </row>
    <row r="43" spans="1:4" ht="15">
      <c r="A43" s="4"/>
      <c r="B43" s="4"/>
      <c r="C43" s="4"/>
      <c r="D43" s="7"/>
    </row>
    <row r="44" spans="1:4" ht="15">
      <c r="A44" s="4"/>
      <c r="B44" s="4"/>
      <c r="C44" s="4"/>
      <c r="D44" s="7"/>
    </row>
    <row r="45" spans="1:4" ht="15">
      <c r="A45" s="4"/>
      <c r="B45" s="4"/>
      <c r="C45" s="4"/>
      <c r="D45" s="7"/>
    </row>
    <row r="46" spans="1:4" ht="15">
      <c r="A46" s="4"/>
      <c r="B46" s="4"/>
      <c r="C46" s="4"/>
      <c r="D46" s="7"/>
    </row>
    <row r="47" spans="1:4" ht="15.75">
      <c r="A47" s="4"/>
      <c r="B47" s="6"/>
      <c r="C47" s="6"/>
      <c r="D47" s="7"/>
    </row>
    <row r="48" spans="1:4" s="1" customFormat="1" ht="15.75">
      <c r="A48" s="4"/>
      <c r="B48" s="6"/>
      <c r="C48" s="6"/>
      <c r="D48" s="4"/>
    </row>
    <row r="49" spans="1:4" s="1" customFormat="1" ht="15.75">
      <c r="A49" s="4"/>
      <c r="B49" s="6"/>
      <c r="C49" s="6"/>
      <c r="D49" s="4"/>
    </row>
    <row r="50" spans="1:4" s="1" customFormat="1" ht="15.75">
      <c r="A50" s="4"/>
      <c r="B50" s="6"/>
      <c r="C50" s="6"/>
      <c r="D50" s="4"/>
    </row>
    <row r="51" spans="1:4" s="1" customFormat="1" ht="15.75">
      <c r="A51" s="4"/>
      <c r="B51" s="6"/>
      <c r="C51" s="6"/>
      <c r="D51" s="4"/>
    </row>
    <row r="52" spans="1:4" ht="15">
      <c r="A52" s="4"/>
      <c r="B52" s="4"/>
      <c r="C52" s="4"/>
      <c r="D52" s="7"/>
    </row>
    <row r="53" spans="1:4" ht="15">
      <c r="A53" s="4"/>
      <c r="B53" s="4"/>
      <c r="C53" s="4"/>
      <c r="D53" s="7"/>
    </row>
    <row r="54" spans="1:4" ht="15">
      <c r="A54" s="4"/>
      <c r="B54" s="4"/>
      <c r="C54" s="4"/>
      <c r="D54" s="7"/>
    </row>
    <row r="55" spans="1:4" ht="15">
      <c r="A55" s="4"/>
      <c r="B55" s="4"/>
      <c r="C55" s="4"/>
      <c r="D55" s="7"/>
    </row>
    <row r="56" spans="1:4" ht="15">
      <c r="A56" s="4"/>
      <c r="B56" s="23"/>
      <c r="C56" s="23"/>
      <c r="D56" s="7"/>
    </row>
    <row r="57" spans="1:4" ht="15">
      <c r="A57" s="4"/>
      <c r="B57" s="23"/>
      <c r="C57" s="23"/>
      <c r="D57" s="7"/>
    </row>
    <row r="58" spans="1:4" ht="15">
      <c r="A58" s="4"/>
      <c r="B58" s="23"/>
      <c r="C58" s="23"/>
      <c r="D58" s="7"/>
    </row>
    <row r="59" spans="1:4" ht="15">
      <c r="A59" s="4"/>
      <c r="B59" s="23"/>
      <c r="C59" s="23"/>
      <c r="D59" s="7"/>
    </row>
    <row r="60" spans="1:4" ht="15">
      <c r="A60" s="4"/>
      <c r="B60" s="4"/>
      <c r="C60" s="4"/>
      <c r="D60" s="7"/>
    </row>
    <row r="61" spans="1:4" ht="15">
      <c r="A61" s="4"/>
      <c r="B61" s="23"/>
      <c r="C61" s="23"/>
      <c r="D61" s="7"/>
    </row>
    <row r="62" spans="1:4" ht="15">
      <c r="A62" s="4"/>
      <c r="B62" s="23"/>
      <c r="C62" s="23"/>
      <c r="D62" s="7"/>
    </row>
    <row r="63" spans="1:4" ht="15">
      <c r="A63" s="4"/>
      <c r="B63" s="23"/>
      <c r="C63" s="23"/>
      <c r="D63" s="7"/>
    </row>
    <row r="64" spans="1:4" ht="15">
      <c r="A64" s="4"/>
      <c r="B64" s="23"/>
      <c r="C64" s="23"/>
      <c r="D64" s="7"/>
    </row>
    <row r="65" spans="1:4" ht="15">
      <c r="A65" s="4"/>
      <c r="B65" s="23"/>
      <c r="C65" s="23"/>
      <c r="D65" s="7"/>
    </row>
    <row r="66" spans="1:4" ht="15">
      <c r="A66" s="23"/>
      <c r="B66" s="4"/>
      <c r="C66" s="4"/>
      <c r="D66" s="7"/>
    </row>
    <row r="67" spans="1:4" ht="15">
      <c r="A67" s="23"/>
      <c r="B67" s="23"/>
      <c r="C67" s="23"/>
      <c r="D67" s="7"/>
    </row>
    <row r="68" spans="1:4" ht="15">
      <c r="A68" s="23"/>
      <c r="B68" s="23"/>
      <c r="C68" s="23"/>
      <c r="D68" s="7"/>
    </row>
    <row r="69" spans="1:4" ht="15">
      <c r="A69" s="4"/>
      <c r="B69" s="4"/>
      <c r="C69" s="4"/>
      <c r="D69" s="7"/>
    </row>
    <row r="70" spans="1:4" ht="15">
      <c r="A70" s="4"/>
      <c r="B70" s="4"/>
      <c r="C70" s="4"/>
      <c r="D70" s="7"/>
    </row>
    <row r="71" spans="1:4" ht="15">
      <c r="A71" s="24"/>
      <c r="B71" s="24"/>
      <c r="C71" s="24"/>
      <c r="D71" s="7"/>
    </row>
    <row r="72" spans="1:4" ht="15">
      <c r="A72" s="24"/>
      <c r="B72" s="24"/>
      <c r="C72" s="24"/>
      <c r="D72" s="7"/>
    </row>
    <row r="73" spans="1:4" ht="15">
      <c r="A73" s="24"/>
      <c r="B73" s="24"/>
      <c r="C73" s="24"/>
      <c r="D73" s="7"/>
    </row>
    <row r="74" spans="1:4" ht="15">
      <c r="A74" s="4"/>
      <c r="B74" s="4"/>
      <c r="C74" s="4"/>
      <c r="D74" s="7"/>
    </row>
    <row r="75" spans="1:4" ht="15">
      <c r="A75" s="4"/>
      <c r="B75" s="4"/>
      <c r="C75" s="4"/>
      <c r="D75" s="7"/>
    </row>
    <row r="76" spans="1:4" ht="15">
      <c r="A76" s="4"/>
      <c r="B76" s="4"/>
      <c r="C76" s="4"/>
      <c r="D76" s="7"/>
    </row>
    <row r="77" spans="1:4" ht="15">
      <c r="A77" s="4"/>
      <c r="B77" s="4"/>
      <c r="C77" s="4"/>
      <c r="D77" s="7"/>
    </row>
    <row r="78" spans="1:4" ht="15">
      <c r="A78" s="4"/>
      <c r="B78" s="4"/>
      <c r="C78" s="4"/>
      <c r="D78" s="7"/>
    </row>
    <row r="79" spans="1:4" ht="15">
      <c r="A79" s="4"/>
      <c r="B79" s="4"/>
      <c r="C79" s="4"/>
      <c r="D79" s="7"/>
    </row>
    <row r="80" spans="1:4" ht="15">
      <c r="A80" s="4"/>
      <c r="B80" s="4"/>
      <c r="C80" s="4"/>
      <c r="D80" s="7"/>
    </row>
    <row r="81" spans="1:4" ht="15">
      <c r="A81" s="4"/>
      <c r="B81" s="4"/>
      <c r="C81" s="4"/>
      <c r="D81" s="7"/>
    </row>
    <row r="82" spans="1:4" ht="15">
      <c r="A82" s="4"/>
      <c r="B82" s="4"/>
      <c r="C82" s="4"/>
      <c r="D82" s="7"/>
    </row>
    <row r="83" spans="1:4" ht="15">
      <c r="A83" s="4"/>
      <c r="B83" s="4"/>
      <c r="C83" s="4"/>
      <c r="D83" s="7"/>
    </row>
    <row r="84" spans="1:4" ht="15">
      <c r="A84" s="4"/>
      <c r="B84" s="4"/>
      <c r="C84" s="4"/>
      <c r="D84" s="7"/>
    </row>
    <row r="85" spans="1:4" ht="15">
      <c r="A85" s="4"/>
      <c r="B85" s="4"/>
      <c r="C85" s="4"/>
      <c r="D85" s="7"/>
    </row>
    <row r="86" spans="1:4" ht="15">
      <c r="A86" s="4"/>
      <c r="B86" s="4"/>
      <c r="C86" s="4"/>
      <c r="D86" s="7"/>
    </row>
    <row r="87" spans="1:4" ht="15">
      <c r="A87" s="4"/>
      <c r="B87" s="4"/>
      <c r="C87" s="4"/>
      <c r="D87" s="7"/>
    </row>
    <row r="88" spans="1:4" ht="15">
      <c r="A88" s="4"/>
      <c r="B88" s="4"/>
      <c r="C88" s="4"/>
      <c r="D88" s="7"/>
    </row>
    <row r="89" spans="1:4" ht="15">
      <c r="A89" s="4"/>
      <c r="B89" s="4"/>
      <c r="C89" s="4"/>
      <c r="D89" s="7"/>
    </row>
    <row r="90" spans="1:4" ht="15">
      <c r="A90" s="4"/>
      <c r="B90" s="4"/>
      <c r="C90" s="4"/>
      <c r="D90" s="7"/>
    </row>
    <row r="91" spans="1:4" ht="15">
      <c r="A91" s="4"/>
      <c r="B91" s="4"/>
      <c r="C91" s="4"/>
      <c r="D91" s="7"/>
    </row>
    <row r="92" spans="1:4" ht="15">
      <c r="A92" s="4"/>
      <c r="B92" s="4"/>
      <c r="C92" s="4"/>
      <c r="D92" s="7"/>
    </row>
    <row r="93" spans="1:4" ht="15">
      <c r="A93" s="4"/>
      <c r="B93" s="4"/>
      <c r="C93" s="4"/>
      <c r="D93" s="7"/>
    </row>
    <row r="94" spans="1:4" ht="15">
      <c r="A94" s="4"/>
      <c r="B94" s="4"/>
      <c r="C94" s="4"/>
      <c r="D94" s="7"/>
    </row>
    <row r="95" spans="1:4" ht="15">
      <c r="A95" s="4"/>
      <c r="B95" s="4"/>
      <c r="C95" s="4"/>
      <c r="D95" s="7"/>
    </row>
    <row r="96" spans="1:4" ht="15">
      <c r="A96" s="4"/>
      <c r="B96" s="4"/>
      <c r="C96" s="4"/>
      <c r="D96" s="7"/>
    </row>
    <row r="97" spans="1:4" ht="15">
      <c r="A97" s="4"/>
      <c r="B97" s="4"/>
      <c r="C97" s="4"/>
      <c r="D97" s="7"/>
    </row>
    <row r="98" spans="1:4" ht="15">
      <c r="A98" s="4"/>
      <c r="B98" s="4"/>
      <c r="C98" s="4"/>
      <c r="D98" s="7"/>
    </row>
    <row r="99" spans="1:4" ht="15">
      <c r="A99" s="4"/>
      <c r="B99" s="4"/>
      <c r="C99" s="4"/>
      <c r="D99" s="7"/>
    </row>
    <row r="100" spans="1:4" ht="15">
      <c r="A100" s="4"/>
      <c r="B100" s="4"/>
      <c r="C100" s="4"/>
      <c r="D100" s="7"/>
    </row>
    <row r="101" spans="1:4" ht="15">
      <c r="A101" s="4"/>
      <c r="B101" s="4"/>
      <c r="C101" s="4"/>
      <c r="D101" s="7"/>
    </row>
    <row r="102" spans="1:4" ht="15">
      <c r="A102" s="4"/>
      <c r="B102" s="4"/>
      <c r="C102" s="4"/>
      <c r="D102" s="7"/>
    </row>
    <row r="103" spans="1:4" ht="15">
      <c r="A103" s="4"/>
      <c r="B103" s="4"/>
      <c r="C103" s="4"/>
      <c r="D103" s="7"/>
    </row>
    <row r="104" spans="1:4" ht="15">
      <c r="A104" s="4"/>
      <c r="B104" s="4"/>
      <c r="C104" s="4"/>
      <c r="D104" s="7"/>
    </row>
    <row r="105" spans="1:4" ht="15">
      <c r="A105" s="4"/>
      <c r="B105" s="4"/>
      <c r="C105" s="4"/>
      <c r="D105" s="7"/>
    </row>
    <row r="106" spans="1:4" ht="15">
      <c r="A106" s="4"/>
      <c r="B106" s="4"/>
      <c r="C106" s="4"/>
      <c r="D106" s="7"/>
    </row>
    <row r="107" spans="1:4" ht="15">
      <c r="A107" s="4"/>
      <c r="B107" s="4"/>
      <c r="C107" s="4"/>
      <c r="D107" s="7"/>
    </row>
    <row r="108" spans="1:4" ht="15">
      <c r="A108" s="4"/>
      <c r="B108" s="4"/>
      <c r="C108" s="4"/>
      <c r="D108" s="7"/>
    </row>
    <row r="109" spans="1:4" ht="15">
      <c r="A109" s="4"/>
      <c r="B109" s="4"/>
      <c r="C109" s="4"/>
      <c r="D109" s="7"/>
    </row>
    <row r="110" spans="1:4" ht="15">
      <c r="A110" s="4"/>
      <c r="B110" s="4"/>
      <c r="C110" s="4"/>
      <c r="D110" s="7"/>
    </row>
    <row r="111" spans="1:4" ht="15">
      <c r="A111" s="4"/>
      <c r="B111" s="4"/>
      <c r="C111" s="4"/>
      <c r="D111" s="7"/>
    </row>
    <row r="112" spans="1:3" ht="15">
      <c r="A112" s="1"/>
      <c r="B112" s="1"/>
      <c r="C112" s="1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  <row r="116" spans="1:3" ht="15">
      <c r="A116" s="1"/>
      <c r="B116" s="1"/>
      <c r="C116" s="1"/>
    </row>
    <row r="117" spans="1:3" ht="15">
      <c r="A117" s="1"/>
      <c r="B117" s="1"/>
      <c r="C117" s="1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D86" sqref="D86"/>
    </sheetView>
  </sheetViews>
  <sheetFormatPr defaultColWidth="9.140625" defaultRowHeight="12.75"/>
  <cols>
    <col min="1" max="1" width="4.8515625" style="0" customWidth="1"/>
    <col min="2" max="2" width="33.421875" style="0" customWidth="1"/>
    <col min="3" max="3" width="7.00390625" style="0" customWidth="1"/>
    <col min="4" max="4" width="13.421875" style="0" customWidth="1"/>
    <col min="5" max="5" width="13.7109375" style="0" customWidth="1"/>
    <col min="6" max="6" width="10.28125" style="0" customWidth="1"/>
  </cols>
  <sheetData>
    <row r="1" spans="1:7" ht="15">
      <c r="A1" s="10"/>
      <c r="B1" s="10" t="s">
        <v>51</v>
      </c>
      <c r="C1" s="10"/>
      <c r="D1" s="10" t="s">
        <v>79</v>
      </c>
      <c r="E1" s="10"/>
      <c r="F1" s="10"/>
      <c r="G1" s="10"/>
    </row>
    <row r="2" spans="1:8" ht="35.25" customHeight="1">
      <c r="A2" s="47" t="s">
        <v>105</v>
      </c>
      <c r="B2" s="49" t="s">
        <v>29</v>
      </c>
      <c r="C2" s="48" t="s">
        <v>80</v>
      </c>
      <c r="D2" s="56" t="s">
        <v>111</v>
      </c>
      <c r="E2" s="56" t="s">
        <v>116</v>
      </c>
      <c r="F2" s="57"/>
      <c r="G2" s="10"/>
      <c r="H2" s="10"/>
    </row>
    <row r="3" spans="1:8" ht="15.75">
      <c r="A3" s="13">
        <v>117</v>
      </c>
      <c r="B3" s="13" t="s">
        <v>39</v>
      </c>
      <c r="C3" s="9"/>
      <c r="D3" s="9">
        <v>7498</v>
      </c>
      <c r="E3" s="9">
        <v>0</v>
      </c>
      <c r="F3" s="10"/>
      <c r="G3" s="10"/>
      <c r="H3" s="10"/>
    </row>
    <row r="4" spans="1:8" ht="15.75">
      <c r="A4" s="13">
        <v>122</v>
      </c>
      <c r="B4" s="13" t="s">
        <v>30</v>
      </c>
      <c r="C4" s="13"/>
      <c r="D4" s="9">
        <f>SUM(D5+D6+D7)</f>
        <v>389765</v>
      </c>
      <c r="E4" s="9">
        <f>SUM(E5+E6+E7)</f>
        <v>445871</v>
      </c>
      <c r="F4" s="11"/>
      <c r="G4" s="50"/>
      <c r="H4" s="30"/>
    </row>
    <row r="5" spans="1:8" ht="15.75">
      <c r="A5" s="13"/>
      <c r="B5" s="13" t="s">
        <v>31</v>
      </c>
      <c r="C5" s="13">
        <v>100</v>
      </c>
      <c r="D5" s="10">
        <v>292458</v>
      </c>
      <c r="E5" s="13">
        <v>335600</v>
      </c>
      <c r="F5" s="11"/>
      <c r="G5" s="10"/>
      <c r="H5" s="10"/>
    </row>
    <row r="6" spans="1:8" ht="15.75">
      <c r="A6" s="13"/>
      <c r="B6" s="13" t="s">
        <v>32</v>
      </c>
      <c r="C6" s="13">
        <v>200</v>
      </c>
      <c r="D6" s="13">
        <v>33111</v>
      </c>
      <c r="E6" s="13">
        <v>36751</v>
      </c>
      <c r="F6" s="11"/>
      <c r="G6" s="10"/>
      <c r="H6" s="10"/>
    </row>
    <row r="7" spans="1:8" ht="15.75">
      <c r="A7" s="13"/>
      <c r="B7" s="13" t="s">
        <v>33</v>
      </c>
      <c r="C7" s="13">
        <v>500</v>
      </c>
      <c r="D7" s="13">
        <v>64196</v>
      </c>
      <c r="E7" s="13">
        <v>73520</v>
      </c>
      <c r="F7" s="11"/>
      <c r="G7" s="10"/>
      <c r="H7" s="10"/>
    </row>
    <row r="8" spans="1:6" ht="15.75">
      <c r="A8" s="18"/>
      <c r="B8" s="19" t="s">
        <v>38</v>
      </c>
      <c r="C8" s="18"/>
      <c r="D8" s="19"/>
      <c r="E8" s="20">
        <f>SUM(E19+E14+E9)</f>
        <v>137350</v>
      </c>
      <c r="F8" s="11"/>
    </row>
    <row r="9" spans="1:7" ht="15.75">
      <c r="A9" s="13">
        <v>239</v>
      </c>
      <c r="B9" s="16" t="s">
        <v>35</v>
      </c>
      <c r="C9" s="15"/>
      <c r="D9" s="9">
        <f>SUM(D13+D12+D11+D10)</f>
        <v>5662</v>
      </c>
      <c r="E9" s="9">
        <f>SUM(E13+E12+E11+E10)</f>
        <v>21265</v>
      </c>
      <c r="F9" s="11"/>
      <c r="G9" s="7"/>
    </row>
    <row r="10" spans="1:7" ht="15.75">
      <c r="A10" s="13"/>
      <c r="B10" s="13" t="s">
        <v>32</v>
      </c>
      <c r="C10" s="13">
        <v>200</v>
      </c>
      <c r="D10" s="13">
        <v>2400</v>
      </c>
      <c r="E10" s="13">
        <v>6465</v>
      </c>
      <c r="F10" s="11"/>
      <c r="G10" s="35"/>
    </row>
    <row r="11" spans="1:7" ht="15.75">
      <c r="A11" s="13"/>
      <c r="B11" s="13" t="s">
        <v>33</v>
      </c>
      <c r="C11" s="13">
        <v>500</v>
      </c>
      <c r="D11" s="13">
        <v>200</v>
      </c>
      <c r="E11" s="13">
        <v>4700</v>
      </c>
      <c r="F11" s="11"/>
      <c r="G11" s="7"/>
    </row>
    <row r="12" spans="1:7" ht="15.75">
      <c r="A12" s="13"/>
      <c r="B12" s="13" t="s">
        <v>34</v>
      </c>
      <c r="C12" s="13">
        <v>1000</v>
      </c>
      <c r="D12" s="13">
        <v>2915</v>
      </c>
      <c r="E12" s="13">
        <v>8800</v>
      </c>
      <c r="F12" s="11"/>
      <c r="G12" s="12"/>
    </row>
    <row r="13" spans="1:7" ht="15.75">
      <c r="A13" s="13"/>
      <c r="B13" s="37" t="s">
        <v>108</v>
      </c>
      <c r="C13" s="37">
        <v>1900</v>
      </c>
      <c r="D13" s="13">
        <v>147</v>
      </c>
      <c r="E13" s="13">
        <v>1300</v>
      </c>
      <c r="F13" s="11"/>
      <c r="G13" s="10"/>
    </row>
    <row r="14" spans="1:8" ht="15.75">
      <c r="A14" s="13">
        <v>282</v>
      </c>
      <c r="B14" s="16" t="s">
        <v>102</v>
      </c>
      <c r="C14" s="15"/>
      <c r="D14" s="9">
        <f>SUM(D15+D16+D17+D18)</f>
        <v>70680</v>
      </c>
      <c r="E14" s="9">
        <f>SUM(E15+E16+E17+E18)</f>
        <v>105680</v>
      </c>
      <c r="F14" s="11"/>
      <c r="H14" s="30"/>
    </row>
    <row r="15" spans="1:8" ht="15.75">
      <c r="A15" s="13"/>
      <c r="B15" s="13" t="s">
        <v>31</v>
      </c>
      <c r="C15" s="13">
        <v>100</v>
      </c>
      <c r="D15" s="13">
        <v>17835</v>
      </c>
      <c r="E15" s="13">
        <v>23500</v>
      </c>
      <c r="F15" s="11"/>
      <c r="H15" s="30"/>
    </row>
    <row r="16" spans="1:8" ht="15.75">
      <c r="A16" s="13"/>
      <c r="B16" s="13" t="s">
        <v>32</v>
      </c>
      <c r="C16" s="13">
        <v>200</v>
      </c>
      <c r="D16" s="13">
        <v>38519</v>
      </c>
      <c r="E16" s="13">
        <v>44260</v>
      </c>
      <c r="F16" s="11"/>
      <c r="H16" s="30"/>
    </row>
    <row r="17" spans="1:8" ht="15.75">
      <c r="A17" s="15"/>
      <c r="B17" s="13" t="s">
        <v>33</v>
      </c>
      <c r="C17" s="13">
        <v>500</v>
      </c>
      <c r="D17" s="13">
        <v>10367</v>
      </c>
      <c r="E17" s="13">
        <v>15800</v>
      </c>
      <c r="F17" s="11"/>
      <c r="H17" s="30"/>
    </row>
    <row r="18" spans="1:8" ht="15.75">
      <c r="A18" s="15"/>
      <c r="B18" s="16" t="s">
        <v>34</v>
      </c>
      <c r="C18" s="16">
        <v>1000</v>
      </c>
      <c r="D18" s="16">
        <v>3959</v>
      </c>
      <c r="E18" s="13">
        <v>22120</v>
      </c>
      <c r="F18" s="11"/>
      <c r="H18" s="30"/>
    </row>
    <row r="19" spans="1:8" ht="15.75">
      <c r="A19" s="13">
        <v>285</v>
      </c>
      <c r="B19" s="16" t="s">
        <v>36</v>
      </c>
      <c r="C19" s="15"/>
      <c r="D19" s="9">
        <v>0</v>
      </c>
      <c r="E19" s="9">
        <v>10405</v>
      </c>
      <c r="F19" s="11"/>
      <c r="H19" s="30"/>
    </row>
    <row r="20" spans="2:6" ht="15.75">
      <c r="B20" s="19" t="s">
        <v>109</v>
      </c>
      <c r="C20" s="18"/>
      <c r="D20" s="20"/>
      <c r="E20" s="20">
        <v>2408505</v>
      </c>
      <c r="F20" s="11"/>
    </row>
    <row r="21" spans="1:6" ht="15.75">
      <c r="A21" s="13">
        <v>311</v>
      </c>
      <c r="B21" s="16" t="s">
        <v>37</v>
      </c>
      <c r="C21" s="13"/>
      <c r="D21" s="9">
        <f>SUM(D22+D23+D24+D25)</f>
        <v>515901</v>
      </c>
      <c r="E21" s="9">
        <v>510305</v>
      </c>
      <c r="F21" s="11"/>
    </row>
    <row r="22" spans="1:8" ht="15.75">
      <c r="A22" s="13"/>
      <c r="B22" s="13" t="s">
        <v>31</v>
      </c>
      <c r="C22" s="13">
        <v>100</v>
      </c>
      <c r="D22" s="13">
        <v>343511</v>
      </c>
      <c r="E22" s="13">
        <v>364200</v>
      </c>
      <c r="F22" s="11"/>
      <c r="H22" s="30"/>
    </row>
    <row r="23" spans="1:8" ht="15.75">
      <c r="A23" s="13"/>
      <c r="B23" s="13" t="s">
        <v>32</v>
      </c>
      <c r="C23" s="13">
        <v>200</v>
      </c>
      <c r="D23" s="13">
        <v>61586</v>
      </c>
      <c r="E23" s="13">
        <v>25720</v>
      </c>
      <c r="F23" s="11"/>
      <c r="H23" s="30"/>
    </row>
    <row r="24" spans="1:8" ht="15.75">
      <c r="A24" s="13"/>
      <c r="B24" s="13" t="s">
        <v>33</v>
      </c>
      <c r="C24" s="13">
        <v>500</v>
      </c>
      <c r="D24" s="13">
        <v>71611</v>
      </c>
      <c r="E24" s="13">
        <v>79440</v>
      </c>
      <c r="F24" s="11"/>
      <c r="H24" s="30"/>
    </row>
    <row r="25" spans="1:8" ht="15.75">
      <c r="A25" s="13"/>
      <c r="B25" s="16" t="s">
        <v>34</v>
      </c>
      <c r="C25" s="13">
        <v>1000</v>
      </c>
      <c r="D25" s="13">
        <v>39193</v>
      </c>
      <c r="E25" s="13">
        <v>14024</v>
      </c>
      <c r="F25" s="11"/>
      <c r="H25" s="30"/>
    </row>
    <row r="26" spans="1:8" ht="15.75">
      <c r="A26" s="13">
        <v>322</v>
      </c>
      <c r="B26" s="13" t="s">
        <v>40</v>
      </c>
      <c r="C26" s="13"/>
      <c r="D26" s="9">
        <f>SUM(D27+D28+D29+D30+D31+D32)</f>
        <v>1230959</v>
      </c>
      <c r="E26" s="9">
        <f>SUM(E27+E28+E29+E30+E31+E32)</f>
        <v>1365744</v>
      </c>
      <c r="F26" s="11"/>
      <c r="H26" s="30"/>
    </row>
    <row r="27" spans="1:8" ht="15.75">
      <c r="A27" s="13"/>
      <c r="B27" s="13" t="s">
        <v>31</v>
      </c>
      <c r="C27" s="13">
        <v>100</v>
      </c>
      <c r="D27" s="13">
        <v>778103</v>
      </c>
      <c r="E27" s="13">
        <v>853400</v>
      </c>
      <c r="F27" s="11"/>
      <c r="H27" s="30"/>
    </row>
    <row r="28" spans="1:8" ht="15.75">
      <c r="A28" s="13"/>
      <c r="B28" s="13" t="s">
        <v>32</v>
      </c>
      <c r="C28" s="13">
        <v>200</v>
      </c>
      <c r="D28" s="13">
        <v>44440</v>
      </c>
      <c r="E28" s="13">
        <v>49870</v>
      </c>
      <c r="F28" s="11"/>
      <c r="H28" s="30"/>
    </row>
    <row r="29" spans="1:8" ht="15.75">
      <c r="A29" s="13"/>
      <c r="B29" s="13" t="s">
        <v>33</v>
      </c>
      <c r="C29" s="13">
        <v>500</v>
      </c>
      <c r="D29" s="13">
        <v>195142</v>
      </c>
      <c r="E29" s="13">
        <v>224074</v>
      </c>
      <c r="F29" s="11"/>
      <c r="H29" s="30"/>
    </row>
    <row r="30" spans="1:8" ht="15.75">
      <c r="A30" s="15"/>
      <c r="B30" s="16" t="s">
        <v>34</v>
      </c>
      <c r="C30" s="13">
        <v>1000</v>
      </c>
      <c r="D30" s="13">
        <v>210611</v>
      </c>
      <c r="E30" s="13">
        <v>235950</v>
      </c>
      <c r="F30" s="11"/>
      <c r="H30" s="30"/>
    </row>
    <row r="31" spans="1:8" ht="15.75">
      <c r="A31" s="15"/>
      <c r="B31" s="37" t="s">
        <v>108</v>
      </c>
      <c r="C31" s="37">
        <v>1900</v>
      </c>
      <c r="D31" s="13">
        <v>1263</v>
      </c>
      <c r="E31" s="13">
        <v>2450</v>
      </c>
      <c r="F31" s="11"/>
      <c r="H31" s="30"/>
    </row>
    <row r="32" spans="1:8" ht="15.75">
      <c r="A32" s="15"/>
      <c r="B32" s="13" t="s">
        <v>83</v>
      </c>
      <c r="C32" s="22">
        <v>5000</v>
      </c>
      <c r="D32" s="13">
        <v>1400</v>
      </c>
      <c r="E32" s="13">
        <v>0</v>
      </c>
      <c r="F32" s="11"/>
      <c r="H32" s="30"/>
    </row>
    <row r="33" spans="1:8" ht="15.75">
      <c r="A33" s="13">
        <v>326</v>
      </c>
      <c r="B33" s="16" t="s">
        <v>41</v>
      </c>
      <c r="C33" s="21"/>
      <c r="D33" s="9">
        <f>SUM(D34+D35+D36+D37+D38+D39)</f>
        <v>335530</v>
      </c>
      <c r="E33" s="9">
        <f>SUM(E34+E35+E36+E37+E38+E39)</f>
        <v>532456</v>
      </c>
      <c r="F33" s="11"/>
      <c r="H33" s="30"/>
    </row>
    <row r="34" spans="1:8" ht="15.75">
      <c r="A34" s="15"/>
      <c r="B34" s="13" t="s">
        <v>31</v>
      </c>
      <c r="C34" s="13">
        <v>100</v>
      </c>
      <c r="D34" s="13">
        <v>189594</v>
      </c>
      <c r="E34" s="13">
        <v>235000</v>
      </c>
      <c r="F34" s="11"/>
      <c r="H34" s="30"/>
    </row>
    <row r="35" spans="1:8" ht="15.75">
      <c r="A35" s="15"/>
      <c r="B35" s="13" t="s">
        <v>32</v>
      </c>
      <c r="C35" s="13">
        <v>200</v>
      </c>
      <c r="D35" s="13">
        <v>38254</v>
      </c>
      <c r="E35" s="13">
        <v>59100</v>
      </c>
      <c r="F35" s="11"/>
      <c r="H35" s="30"/>
    </row>
    <row r="36" spans="1:8" ht="15.75">
      <c r="A36" s="15"/>
      <c r="B36" s="13" t="s">
        <v>33</v>
      </c>
      <c r="C36" s="13">
        <v>500</v>
      </c>
      <c r="D36" s="13">
        <v>41553</v>
      </c>
      <c r="E36" s="13">
        <v>56650</v>
      </c>
      <c r="F36" s="11"/>
      <c r="H36" s="30"/>
    </row>
    <row r="37" spans="1:8" ht="15.75">
      <c r="A37" s="15"/>
      <c r="B37" s="16" t="s">
        <v>34</v>
      </c>
      <c r="C37" s="13">
        <v>1000</v>
      </c>
      <c r="D37" s="13">
        <v>57222</v>
      </c>
      <c r="E37" s="13">
        <v>169718</v>
      </c>
      <c r="F37" s="11"/>
      <c r="H37" s="30"/>
    </row>
    <row r="38" spans="1:8" ht="15.75">
      <c r="A38" s="15"/>
      <c r="B38" s="37" t="s">
        <v>108</v>
      </c>
      <c r="C38" s="37">
        <v>1900</v>
      </c>
      <c r="D38" s="13">
        <v>359</v>
      </c>
      <c r="E38" s="13">
        <v>1100</v>
      </c>
      <c r="F38" s="11"/>
      <c r="H38" s="30"/>
    </row>
    <row r="39" spans="1:8" ht="15.75">
      <c r="A39" s="15"/>
      <c r="B39" s="16" t="s">
        <v>46</v>
      </c>
      <c r="C39" s="13">
        <v>4000</v>
      </c>
      <c r="D39" s="13">
        <v>8548</v>
      </c>
      <c r="E39" s="13">
        <v>10888</v>
      </c>
      <c r="F39" s="11"/>
      <c r="H39" s="30"/>
    </row>
    <row r="40" spans="1:8" ht="15.75">
      <c r="A40" s="13">
        <v>389</v>
      </c>
      <c r="B40" s="16" t="s">
        <v>42</v>
      </c>
      <c r="C40" s="28"/>
      <c r="D40" s="9">
        <f>SUM(D41+D42+D43+D44)</f>
        <v>34640</v>
      </c>
      <c r="E40" s="9">
        <f>SUM(E41+E42+E43+E44)</f>
        <v>0</v>
      </c>
      <c r="F40" s="11"/>
      <c r="H40" s="30"/>
    </row>
    <row r="41" spans="1:8" ht="15.75">
      <c r="A41" s="15"/>
      <c r="B41" s="16" t="s">
        <v>31</v>
      </c>
      <c r="C41" s="16">
        <v>100</v>
      </c>
      <c r="D41" s="13">
        <v>8860</v>
      </c>
      <c r="E41" s="13"/>
      <c r="F41" s="11"/>
      <c r="H41" s="30"/>
    </row>
    <row r="42" spans="1:6" ht="15.75">
      <c r="A42" s="15"/>
      <c r="B42" s="13" t="s">
        <v>32</v>
      </c>
      <c r="C42" s="13">
        <v>200</v>
      </c>
      <c r="D42" s="13">
        <v>827</v>
      </c>
      <c r="E42" s="13"/>
      <c r="F42" s="11"/>
    </row>
    <row r="43" spans="1:6" ht="15.75">
      <c r="A43" s="15"/>
      <c r="B43" s="13" t="s">
        <v>33</v>
      </c>
      <c r="C43" s="13">
        <v>500</v>
      </c>
      <c r="D43" s="13">
        <v>1808</v>
      </c>
      <c r="E43" s="13"/>
      <c r="F43" s="11"/>
    </row>
    <row r="44" spans="1:6" ht="15.75">
      <c r="A44" s="15"/>
      <c r="B44" s="13" t="s">
        <v>34</v>
      </c>
      <c r="C44" s="13">
        <v>1000</v>
      </c>
      <c r="D44" s="13">
        <v>23145</v>
      </c>
      <c r="E44" s="13"/>
      <c r="F44" s="11"/>
    </row>
    <row r="45" spans="1:6" ht="15.75">
      <c r="A45" s="7"/>
      <c r="B45" s="12"/>
      <c r="C45" s="12"/>
      <c r="D45" s="12"/>
      <c r="E45" s="12"/>
      <c r="F45" s="11"/>
    </row>
    <row r="46" spans="1:6" ht="15.75">
      <c r="A46" s="7"/>
      <c r="B46" s="12"/>
      <c r="C46" s="12"/>
      <c r="D46" s="12"/>
      <c r="E46" s="12"/>
      <c r="F46" s="11"/>
    </row>
    <row r="47" spans="2:6" ht="15.75">
      <c r="B47" s="20" t="s">
        <v>43</v>
      </c>
      <c r="C47" s="18"/>
      <c r="D47" s="20"/>
      <c r="E47" s="20">
        <f>SUM(E48+E53+E58)</f>
        <v>148964</v>
      </c>
      <c r="F47" s="11"/>
    </row>
    <row r="48" spans="1:8" ht="15.75">
      <c r="A48" s="13">
        <v>431</v>
      </c>
      <c r="B48" s="16" t="s">
        <v>44</v>
      </c>
      <c r="C48" s="15"/>
      <c r="D48" s="9">
        <f>SUM(D49+D50+D51+D52)</f>
        <v>46729</v>
      </c>
      <c r="E48" s="9">
        <f>SUM(E49+E50+E51+E52)</f>
        <v>74809</v>
      </c>
      <c r="F48" s="11"/>
      <c r="H48" s="30"/>
    </row>
    <row r="49" spans="1:8" ht="15.75">
      <c r="A49" s="15"/>
      <c r="B49" s="16" t="s">
        <v>31</v>
      </c>
      <c r="C49" s="16">
        <v>100</v>
      </c>
      <c r="D49" s="13">
        <v>32319</v>
      </c>
      <c r="E49" s="13">
        <v>40200</v>
      </c>
      <c r="F49" s="11"/>
      <c r="H49" s="30"/>
    </row>
    <row r="50" spans="1:8" ht="15.75">
      <c r="A50" s="15"/>
      <c r="B50" s="13" t="s">
        <v>32</v>
      </c>
      <c r="C50" s="13">
        <v>200</v>
      </c>
      <c r="D50" s="13">
        <v>3373</v>
      </c>
      <c r="E50" s="13">
        <v>7450</v>
      </c>
      <c r="F50" s="11"/>
      <c r="H50" s="30"/>
    </row>
    <row r="51" spans="1:8" ht="15.75">
      <c r="A51" s="15"/>
      <c r="B51" s="13" t="s">
        <v>33</v>
      </c>
      <c r="C51" s="13">
        <v>500</v>
      </c>
      <c r="D51" s="13">
        <v>6666</v>
      </c>
      <c r="E51" s="13">
        <v>9659</v>
      </c>
      <c r="F51" s="11"/>
      <c r="H51" s="30"/>
    </row>
    <row r="52" spans="1:8" ht="15.75">
      <c r="A52" s="15"/>
      <c r="B52" s="13" t="s">
        <v>34</v>
      </c>
      <c r="C52" s="13">
        <v>1000</v>
      </c>
      <c r="D52" s="13">
        <v>4371</v>
      </c>
      <c r="E52" s="13">
        <v>17500</v>
      </c>
      <c r="F52" s="11"/>
      <c r="H52" s="30"/>
    </row>
    <row r="53" spans="1:8" ht="15.75">
      <c r="A53" s="13">
        <v>437</v>
      </c>
      <c r="B53" s="16" t="s">
        <v>45</v>
      </c>
      <c r="C53" s="15"/>
      <c r="D53" s="9">
        <f>SUM(D54+D55+D56+D57)</f>
        <v>18189</v>
      </c>
      <c r="E53" s="9">
        <f>SUM(E54+E55+E56+E57)</f>
        <v>49945</v>
      </c>
      <c r="F53" s="11"/>
      <c r="H53" s="30"/>
    </row>
    <row r="54" spans="1:8" ht="15.75">
      <c r="A54" s="15"/>
      <c r="B54" s="16" t="s">
        <v>31</v>
      </c>
      <c r="C54" s="16">
        <v>100</v>
      </c>
      <c r="D54" s="13">
        <v>11717</v>
      </c>
      <c r="E54" s="13">
        <v>14395</v>
      </c>
      <c r="F54" s="11"/>
      <c r="H54" s="30"/>
    </row>
    <row r="55" spans="1:10" ht="15.75">
      <c r="A55" s="15"/>
      <c r="B55" s="13" t="s">
        <v>32</v>
      </c>
      <c r="C55" s="13">
        <v>200</v>
      </c>
      <c r="D55" s="13">
        <v>1404</v>
      </c>
      <c r="E55" s="13">
        <v>4250</v>
      </c>
      <c r="F55" s="11"/>
      <c r="H55" s="30"/>
      <c r="I55" s="35"/>
      <c r="J55" s="35"/>
    </row>
    <row r="56" spans="1:10" ht="15.75">
      <c r="A56" s="15"/>
      <c r="B56" s="13" t="s">
        <v>33</v>
      </c>
      <c r="C56" s="13">
        <v>500</v>
      </c>
      <c r="D56" s="13">
        <v>2448</v>
      </c>
      <c r="E56" s="13">
        <v>4800</v>
      </c>
      <c r="F56" s="11"/>
      <c r="H56" s="30"/>
      <c r="I56" s="12"/>
      <c r="J56" s="12"/>
    </row>
    <row r="57" spans="1:10" ht="15.75">
      <c r="A57" s="15"/>
      <c r="B57" s="13" t="s">
        <v>34</v>
      </c>
      <c r="C57" s="13">
        <v>1000</v>
      </c>
      <c r="D57" s="13">
        <v>2620</v>
      </c>
      <c r="E57" s="13">
        <v>26500</v>
      </c>
      <c r="F57" s="11"/>
      <c r="H57" s="30"/>
      <c r="I57" s="12"/>
      <c r="J57" s="12"/>
    </row>
    <row r="58" spans="1:10" ht="15.75">
      <c r="A58" s="13">
        <v>469</v>
      </c>
      <c r="B58" s="13" t="s">
        <v>47</v>
      </c>
      <c r="C58" s="13"/>
      <c r="D58" s="9">
        <f>SUM(D59+D60+D61+D62)</f>
        <v>5173</v>
      </c>
      <c r="E58" s="9">
        <f>SUM(E59+E60+E61+E62)</f>
        <v>24210</v>
      </c>
      <c r="F58" s="11"/>
      <c r="G58" s="7"/>
      <c r="H58" s="60"/>
      <c r="I58" s="12"/>
      <c r="J58" s="12"/>
    </row>
    <row r="59" spans="1:10" ht="15.75">
      <c r="A59" s="13"/>
      <c r="B59" s="16" t="s">
        <v>31</v>
      </c>
      <c r="C59" s="16">
        <v>100</v>
      </c>
      <c r="D59" s="13">
        <v>4016</v>
      </c>
      <c r="E59" s="13">
        <v>7180</v>
      </c>
      <c r="F59" s="11"/>
      <c r="G59" s="7"/>
      <c r="H59" s="60"/>
      <c r="I59" s="12"/>
      <c r="J59" s="12"/>
    </row>
    <row r="60" spans="1:10" ht="15.75">
      <c r="A60" s="13"/>
      <c r="B60" s="13" t="s">
        <v>32</v>
      </c>
      <c r="C60" s="13">
        <v>200</v>
      </c>
      <c r="D60" s="13">
        <v>102</v>
      </c>
      <c r="E60" s="13">
        <v>3160</v>
      </c>
      <c r="F60" s="11"/>
      <c r="G60" s="7"/>
      <c r="H60" s="60"/>
      <c r="I60" s="12"/>
      <c r="J60" s="12"/>
    </row>
    <row r="61" spans="1:8" ht="15.75">
      <c r="A61" s="13"/>
      <c r="B61" s="13" t="s">
        <v>33</v>
      </c>
      <c r="C61" s="13">
        <v>500</v>
      </c>
      <c r="D61" s="13">
        <v>955</v>
      </c>
      <c r="E61" s="13">
        <v>1556</v>
      </c>
      <c r="F61" s="11"/>
      <c r="G61" s="7"/>
      <c r="H61" s="35"/>
    </row>
    <row r="62" spans="1:8" ht="15.75">
      <c r="A62" s="13"/>
      <c r="B62" s="13" t="s">
        <v>34</v>
      </c>
      <c r="C62" s="13">
        <v>1000</v>
      </c>
      <c r="D62" s="13">
        <v>100</v>
      </c>
      <c r="E62" s="13">
        <v>12314</v>
      </c>
      <c r="F62" s="11"/>
      <c r="G62" s="7"/>
      <c r="H62" s="35"/>
    </row>
    <row r="63" spans="1:8" ht="15.75">
      <c r="A63" s="13">
        <v>527</v>
      </c>
      <c r="B63" s="13"/>
      <c r="C63" s="13"/>
      <c r="D63" s="9">
        <v>0</v>
      </c>
      <c r="E63" s="9">
        <v>4081</v>
      </c>
      <c r="F63" s="11"/>
      <c r="G63" s="7"/>
      <c r="H63" s="35"/>
    </row>
    <row r="64" spans="1:6" ht="15.75">
      <c r="A64" s="13">
        <v>532</v>
      </c>
      <c r="B64" s="13" t="s">
        <v>48</v>
      </c>
      <c r="C64" s="13"/>
      <c r="D64" s="9">
        <f>SUM(D65+D66)</f>
        <v>43530</v>
      </c>
      <c r="E64" s="9">
        <f>SUM(E65+E66)</f>
        <v>5623</v>
      </c>
      <c r="F64" s="11"/>
    </row>
    <row r="65" spans="1:6" ht="15.75">
      <c r="A65" s="13"/>
      <c r="B65" s="16" t="s">
        <v>31</v>
      </c>
      <c r="C65" s="16">
        <v>100</v>
      </c>
      <c r="D65" s="13">
        <v>36430</v>
      </c>
      <c r="E65" s="13">
        <v>3650</v>
      </c>
      <c r="F65" s="11"/>
    </row>
    <row r="66" spans="1:6" ht="15.75">
      <c r="A66" s="13"/>
      <c r="B66" s="13" t="s">
        <v>33</v>
      </c>
      <c r="C66" s="13">
        <v>500</v>
      </c>
      <c r="D66" s="13">
        <v>7100</v>
      </c>
      <c r="E66" s="13">
        <v>1973</v>
      </c>
      <c r="F66" s="11"/>
    </row>
    <row r="67" spans="1:8" ht="15.75">
      <c r="A67" s="13">
        <v>550</v>
      </c>
      <c r="B67" s="13" t="s">
        <v>57</v>
      </c>
      <c r="C67" s="13"/>
      <c r="D67" s="9">
        <v>0</v>
      </c>
      <c r="E67" s="9">
        <v>60000</v>
      </c>
      <c r="F67" s="11"/>
      <c r="G67" s="7"/>
      <c r="H67" s="35"/>
    </row>
    <row r="68" spans="1:8" ht="15.75">
      <c r="A68" s="13">
        <v>562</v>
      </c>
      <c r="B68" s="13" t="s">
        <v>120</v>
      </c>
      <c r="C68" s="13"/>
      <c r="D68" s="9">
        <f>SUM(D69+D70)</f>
        <v>48473</v>
      </c>
      <c r="E68" s="9">
        <v>0</v>
      </c>
      <c r="F68" s="11"/>
      <c r="G68" s="7"/>
      <c r="H68" s="35"/>
    </row>
    <row r="69" spans="1:8" ht="15.75">
      <c r="A69" s="13"/>
      <c r="B69" s="16" t="s">
        <v>31</v>
      </c>
      <c r="C69" s="16">
        <v>100</v>
      </c>
      <c r="D69" s="13">
        <v>40850</v>
      </c>
      <c r="E69" s="9"/>
      <c r="F69" s="11"/>
      <c r="G69" s="7"/>
      <c r="H69" s="35"/>
    </row>
    <row r="70" spans="1:8" ht="15.75">
      <c r="A70" s="13"/>
      <c r="B70" s="13" t="s">
        <v>33</v>
      </c>
      <c r="C70" s="13">
        <v>500</v>
      </c>
      <c r="D70" s="13">
        <v>7623</v>
      </c>
      <c r="E70" s="9"/>
      <c r="F70" s="11"/>
      <c r="G70" s="7"/>
      <c r="H70" s="35"/>
    </row>
    <row r="71" spans="1:8" ht="15.75">
      <c r="A71" s="13">
        <v>589</v>
      </c>
      <c r="B71" s="13" t="s">
        <v>50</v>
      </c>
      <c r="C71" s="13">
        <v>4214</v>
      </c>
      <c r="D71" s="9">
        <v>17025</v>
      </c>
      <c r="E71" s="9">
        <v>0</v>
      </c>
      <c r="F71" s="11"/>
      <c r="G71" s="7"/>
      <c r="H71" s="29"/>
    </row>
    <row r="72" spans="1:8" ht="15.75">
      <c r="A72" s="13">
        <v>713</v>
      </c>
      <c r="B72" s="13" t="s">
        <v>49</v>
      </c>
      <c r="C72" s="13">
        <v>1000</v>
      </c>
      <c r="D72" s="9">
        <v>1227</v>
      </c>
      <c r="E72" s="9">
        <v>5665</v>
      </c>
      <c r="F72" s="14"/>
      <c r="G72" s="7"/>
      <c r="H72" s="29"/>
    </row>
    <row r="73" spans="1:8" ht="15.75">
      <c r="A73" s="13">
        <v>738</v>
      </c>
      <c r="B73" s="13" t="s">
        <v>1</v>
      </c>
      <c r="C73" s="13">
        <v>4500</v>
      </c>
      <c r="D73" s="9">
        <v>73000</v>
      </c>
      <c r="E73" s="9">
        <v>83750</v>
      </c>
      <c r="F73" s="14"/>
      <c r="G73" s="7"/>
      <c r="H73" s="29"/>
    </row>
    <row r="74" spans="1:8" ht="15.75">
      <c r="A74" s="13"/>
      <c r="B74" s="13" t="s">
        <v>2</v>
      </c>
      <c r="C74" s="13"/>
      <c r="D74" s="9">
        <f>SUM(D73+D67+D64+D58+D53+D48+D40+D33+D26+D21+D19+D14+D9+D4+D3+D68+D72+D63)</f>
        <v>2826956</v>
      </c>
      <c r="E74" s="9">
        <f>SUM(E73+E67+E64+E58+E53+E48+E40+E33+E26+E21+E19+E14+E9+E4+E3+E68+E72+E63+E71)</f>
        <v>3299809</v>
      </c>
      <c r="F74" s="14"/>
      <c r="G74" s="7"/>
      <c r="H74" s="29"/>
    </row>
    <row r="75" spans="1:12" ht="15.75">
      <c r="A75" s="12"/>
      <c r="B75" s="12"/>
      <c r="C75" s="12"/>
      <c r="D75" s="14"/>
      <c r="E75" s="14"/>
      <c r="F75" s="29"/>
      <c r="G75" s="7"/>
      <c r="H75" s="29"/>
      <c r="L75" s="7"/>
    </row>
    <row r="76" spans="1:8" ht="15.75">
      <c r="A76" s="12"/>
      <c r="B76" s="14"/>
      <c r="C76" s="14"/>
      <c r="D76" s="14"/>
      <c r="E76" s="14"/>
      <c r="F76" s="29"/>
      <c r="G76" s="7"/>
      <c r="H76" s="29"/>
    </row>
    <row r="77" spans="1:7" ht="15.75">
      <c r="A77" s="12"/>
      <c r="B77" s="12"/>
      <c r="C77" s="12"/>
      <c r="D77" s="14"/>
      <c r="E77" s="14"/>
      <c r="F77" s="29"/>
      <c r="G77" s="7"/>
    </row>
    <row r="78" spans="1:7" ht="15.75">
      <c r="A78" s="12"/>
      <c r="B78" s="12"/>
      <c r="C78" s="12"/>
      <c r="D78" s="14"/>
      <c r="E78" s="14"/>
      <c r="F78" s="29"/>
      <c r="G78" s="7"/>
    </row>
    <row r="79" spans="1:7" ht="15.75">
      <c r="A79" s="44"/>
      <c r="B79" s="44"/>
      <c r="C79" s="12"/>
      <c r="D79" s="14"/>
      <c r="E79" s="14"/>
      <c r="F79" s="29"/>
      <c r="G79" s="7"/>
    </row>
    <row r="80" spans="1:7" ht="15.75">
      <c r="A80" s="44"/>
      <c r="B80" s="44"/>
      <c r="C80" s="12"/>
      <c r="D80" s="14"/>
      <c r="E80" s="14"/>
      <c r="F80" s="29"/>
      <c r="G80" s="7"/>
    </row>
    <row r="81" spans="1:5" ht="15">
      <c r="A81" s="44"/>
      <c r="B81" s="44"/>
      <c r="C81" s="10"/>
      <c r="D81" s="10"/>
      <c r="E81" s="10"/>
    </row>
    <row r="82" spans="1:5" ht="15">
      <c r="A82" s="44" t="s">
        <v>27</v>
      </c>
      <c r="B82" s="44"/>
      <c r="C82" s="10"/>
      <c r="D82" s="10"/>
      <c r="E82" s="10"/>
    </row>
    <row r="83" spans="1:5" ht="15">
      <c r="A83" s="44" t="s">
        <v>28</v>
      </c>
      <c r="B83" s="44"/>
      <c r="C83" s="10"/>
      <c r="D83" s="10"/>
      <c r="E83" s="10"/>
    </row>
    <row r="84" spans="1:5" ht="15">
      <c r="A84" s="44" t="s">
        <v>100</v>
      </c>
      <c r="B84" s="44"/>
      <c r="C84" s="10"/>
      <c r="D84" s="10"/>
      <c r="E84" s="10"/>
    </row>
    <row r="85" spans="1:5" ht="15">
      <c r="A85" s="10"/>
      <c r="B85" s="10"/>
      <c r="C85" s="10"/>
      <c r="D85" s="10"/>
      <c r="E85" s="10"/>
    </row>
    <row r="86" spans="1:5" ht="15">
      <c r="A86" s="10"/>
      <c r="B86" s="10"/>
      <c r="C86" s="10"/>
      <c r="D86" s="10"/>
      <c r="E86" s="10"/>
    </row>
    <row r="87" spans="1:5" ht="15">
      <c r="A87" s="10"/>
      <c r="B87" s="10"/>
      <c r="C87" s="10"/>
      <c r="D87" s="10"/>
      <c r="E87" s="10"/>
    </row>
    <row r="88" spans="1:5" ht="15">
      <c r="A88" s="10"/>
      <c r="B88" s="10"/>
      <c r="C88" s="10"/>
      <c r="D88" s="10"/>
      <c r="E88" s="10"/>
    </row>
    <row r="89" spans="1:5" ht="15">
      <c r="A89" s="10"/>
      <c r="B89" s="10"/>
      <c r="C89" s="10"/>
      <c r="D89" s="10"/>
      <c r="E89" s="10"/>
    </row>
    <row r="90" spans="1:5" ht="15">
      <c r="A90" s="10"/>
      <c r="B90" s="10"/>
      <c r="C90" s="10"/>
      <c r="D90" s="10"/>
      <c r="E90" s="10"/>
    </row>
    <row r="91" spans="1:5" ht="15">
      <c r="A91" s="10"/>
      <c r="B91" s="10"/>
      <c r="C91" s="10"/>
      <c r="D91" s="10"/>
      <c r="E9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3"/>
  <sheetViews>
    <sheetView zoomScalePageLayoutView="0" workbookViewId="0" topLeftCell="A4">
      <selection activeCell="I9" sqref="I9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3" width="7.140625" style="0" customWidth="1"/>
    <col min="4" max="4" width="13.7109375" style="0" customWidth="1"/>
    <col min="5" max="5" width="12.28125" style="0" customWidth="1"/>
  </cols>
  <sheetData>
    <row r="2" spans="1:5" ht="14.25">
      <c r="A2" s="40"/>
      <c r="B2" s="40" t="s">
        <v>95</v>
      </c>
      <c r="C2" s="40"/>
      <c r="D2" s="43"/>
      <c r="E2" s="43" t="s">
        <v>115</v>
      </c>
    </row>
    <row r="3" spans="1:5" ht="14.25">
      <c r="A3" s="40"/>
      <c r="B3" s="40"/>
      <c r="C3" s="40"/>
      <c r="D3" s="43"/>
      <c r="E3" s="43"/>
    </row>
    <row r="4" spans="1:5" ht="30.75" customHeight="1">
      <c r="A4" s="37" t="s">
        <v>0</v>
      </c>
      <c r="B4" s="37" t="s">
        <v>29</v>
      </c>
      <c r="C4" s="37" t="s">
        <v>80</v>
      </c>
      <c r="D4" s="55" t="s">
        <v>128</v>
      </c>
      <c r="E4" s="55" t="s">
        <v>127</v>
      </c>
    </row>
    <row r="5" spans="1:6" ht="15">
      <c r="A5" s="37">
        <v>122</v>
      </c>
      <c r="B5" s="37" t="s">
        <v>30</v>
      </c>
      <c r="C5" s="38"/>
      <c r="D5" s="38">
        <f>SUM(D6+D7+D8+D9+D10)</f>
        <v>0</v>
      </c>
      <c r="E5" s="38">
        <f>SUM(E6+E7+E8+E9+E10)</f>
        <v>0</v>
      </c>
      <c r="F5" s="7"/>
    </row>
    <row r="6" spans="1:6" ht="14.25">
      <c r="A6" s="37"/>
      <c r="B6" s="37" t="s">
        <v>34</v>
      </c>
      <c r="C6" s="37">
        <v>1000</v>
      </c>
      <c r="D6" s="37"/>
      <c r="E6" s="37"/>
      <c r="F6" s="7"/>
    </row>
    <row r="7" spans="1:6" ht="14.25">
      <c r="A7" s="37"/>
      <c r="B7" s="37" t="s">
        <v>108</v>
      </c>
      <c r="C7" s="37">
        <v>1900</v>
      </c>
      <c r="D7" s="37"/>
      <c r="E7" s="37"/>
      <c r="F7" s="7"/>
    </row>
    <row r="8" spans="1:6" ht="14.25">
      <c r="A8" s="37"/>
      <c r="B8" s="37" t="s">
        <v>81</v>
      </c>
      <c r="C8" s="37">
        <v>4214</v>
      </c>
      <c r="D8" s="37"/>
      <c r="E8" s="37"/>
      <c r="F8" s="7"/>
    </row>
    <row r="9" spans="1:6" ht="14.25">
      <c r="A9" s="37"/>
      <c r="B9" s="37" t="s">
        <v>82</v>
      </c>
      <c r="C9" s="37">
        <v>4600</v>
      </c>
      <c r="D9" s="37"/>
      <c r="E9" s="37"/>
      <c r="F9" s="7"/>
    </row>
    <row r="10" spans="1:6" ht="14.25">
      <c r="A10" s="37"/>
      <c r="B10" s="37" t="s">
        <v>83</v>
      </c>
      <c r="C10" s="37">
        <v>5000</v>
      </c>
      <c r="D10" s="37"/>
      <c r="E10" s="37"/>
      <c r="F10" s="7"/>
    </row>
    <row r="11" spans="1:8" ht="15">
      <c r="A11" s="37">
        <v>123</v>
      </c>
      <c r="B11" s="39" t="s">
        <v>84</v>
      </c>
      <c r="C11" s="39"/>
      <c r="D11" s="38">
        <f>SUM(D12+D13+D14)</f>
        <v>0</v>
      </c>
      <c r="E11" s="38">
        <f>SUM(E12+E13+E14)</f>
        <v>0</v>
      </c>
      <c r="F11" s="7"/>
      <c r="G11" s="30"/>
      <c r="H11" s="30"/>
    </row>
    <row r="12" spans="1:6" ht="14.25">
      <c r="A12" s="37"/>
      <c r="B12" s="39" t="s">
        <v>31</v>
      </c>
      <c r="C12" s="39">
        <v>100</v>
      </c>
      <c r="D12" s="37"/>
      <c r="E12" s="37"/>
      <c r="F12" s="7"/>
    </row>
    <row r="13" spans="1:6" ht="14.25">
      <c r="A13" s="37"/>
      <c r="B13" s="37" t="s">
        <v>33</v>
      </c>
      <c r="C13" s="37">
        <v>500</v>
      </c>
      <c r="D13" s="37"/>
      <c r="E13" s="37"/>
      <c r="F13" s="7"/>
    </row>
    <row r="14" spans="1:6" ht="14.25">
      <c r="A14" s="37"/>
      <c r="B14" s="37" t="s">
        <v>34</v>
      </c>
      <c r="C14" s="37">
        <v>1000</v>
      </c>
      <c r="D14" s="37"/>
      <c r="E14" s="37"/>
      <c r="F14" s="7"/>
    </row>
    <row r="15" spans="1:6" ht="15">
      <c r="A15" s="37">
        <v>311</v>
      </c>
      <c r="B15" s="39" t="s">
        <v>37</v>
      </c>
      <c r="C15" s="37"/>
      <c r="D15" s="38"/>
      <c r="E15" s="38"/>
      <c r="F15" s="7"/>
    </row>
    <row r="16" spans="1:6" ht="15">
      <c r="A16" s="37">
        <v>469</v>
      </c>
      <c r="B16" s="37" t="s">
        <v>43</v>
      </c>
      <c r="C16" s="37"/>
      <c r="D16" s="38"/>
      <c r="E16" s="37">
        <v>0</v>
      </c>
      <c r="F16" s="7"/>
    </row>
    <row r="17" spans="1:6" ht="15">
      <c r="A17" s="37">
        <v>524</v>
      </c>
      <c r="B17" s="37" t="s">
        <v>85</v>
      </c>
      <c r="C17" s="37"/>
      <c r="D17" s="38">
        <f>SUM(D18+D20+D21+D19+D22)</f>
        <v>0</v>
      </c>
      <c r="E17" s="38">
        <f>SUM(E18+E20+E21+I19)</f>
        <v>0</v>
      </c>
      <c r="F17" s="7"/>
    </row>
    <row r="18" spans="1:6" ht="14.25">
      <c r="A18" s="37"/>
      <c r="B18" s="39" t="s">
        <v>31</v>
      </c>
      <c r="C18" s="39">
        <v>100</v>
      </c>
      <c r="D18" s="37"/>
      <c r="E18" s="37"/>
      <c r="F18" s="7"/>
    </row>
    <row r="19" spans="1:6" ht="14.25">
      <c r="A19" s="37"/>
      <c r="B19" s="39" t="s">
        <v>113</v>
      </c>
      <c r="C19" s="39">
        <v>200</v>
      </c>
      <c r="D19" s="37"/>
      <c r="E19" s="37"/>
      <c r="F19" s="7"/>
    </row>
    <row r="20" spans="1:5" s="7" customFormat="1" ht="14.25">
      <c r="A20" s="37"/>
      <c r="B20" s="37" t="s">
        <v>33</v>
      </c>
      <c r="C20" s="37">
        <v>500</v>
      </c>
      <c r="D20" s="37"/>
      <c r="E20" s="37"/>
    </row>
    <row r="21" spans="1:6" ht="14.25">
      <c r="A21" s="37"/>
      <c r="B21" s="37" t="s">
        <v>34</v>
      </c>
      <c r="C21" s="37">
        <v>1000</v>
      </c>
      <c r="D21" s="37"/>
      <c r="E21" s="37"/>
      <c r="F21" s="7"/>
    </row>
    <row r="22" spans="1:6" ht="14.25">
      <c r="A22" s="37"/>
      <c r="B22" s="37" t="s">
        <v>83</v>
      </c>
      <c r="C22" s="37">
        <v>5000</v>
      </c>
      <c r="D22" s="37"/>
      <c r="E22" s="37"/>
      <c r="F22" s="7"/>
    </row>
    <row r="23" spans="1:6" ht="15">
      <c r="A23" s="37">
        <v>525</v>
      </c>
      <c r="B23" s="37" t="s">
        <v>86</v>
      </c>
      <c r="C23" s="37">
        <v>1000</v>
      </c>
      <c r="D23" s="38"/>
      <c r="E23" s="38"/>
      <c r="F23" s="7"/>
    </row>
    <row r="24" spans="1:6" ht="15">
      <c r="A24" s="37">
        <v>532</v>
      </c>
      <c r="B24" s="37" t="s">
        <v>87</v>
      </c>
      <c r="C24" s="37"/>
      <c r="D24" s="38">
        <f>SUM(D25+D27+D28+D26)</f>
        <v>0</v>
      </c>
      <c r="E24" s="38">
        <f>SUM(E25+E27+E28+E26)</f>
        <v>0</v>
      </c>
      <c r="F24" s="7"/>
    </row>
    <row r="25" spans="1:6" ht="14.25">
      <c r="A25" s="37"/>
      <c r="B25" s="39" t="s">
        <v>31</v>
      </c>
      <c r="C25" s="39">
        <v>100</v>
      </c>
      <c r="D25" s="37"/>
      <c r="E25" s="37"/>
      <c r="F25" s="7"/>
    </row>
    <row r="26" spans="1:6" ht="14.25">
      <c r="A26" s="37"/>
      <c r="B26" s="39" t="s">
        <v>113</v>
      </c>
      <c r="C26" s="39">
        <v>200</v>
      </c>
      <c r="D26" s="37"/>
      <c r="E26" s="37"/>
      <c r="F26" s="7"/>
    </row>
    <row r="27" spans="1:6" ht="14.25">
      <c r="A27" s="37"/>
      <c r="B27" s="37" t="s">
        <v>33</v>
      </c>
      <c r="C27" s="37">
        <v>500</v>
      </c>
      <c r="D27" s="37"/>
      <c r="E27" s="37"/>
      <c r="F27" s="7"/>
    </row>
    <row r="28" spans="1:6" ht="14.25">
      <c r="A28" s="37"/>
      <c r="B28" s="37" t="s">
        <v>34</v>
      </c>
      <c r="C28" s="37">
        <v>1000</v>
      </c>
      <c r="D28" s="37"/>
      <c r="E28" s="37"/>
      <c r="F28" s="7"/>
    </row>
    <row r="29" spans="1:6" ht="15">
      <c r="A29" s="37">
        <v>603</v>
      </c>
      <c r="B29" s="37" t="s">
        <v>124</v>
      </c>
      <c r="C29" s="37"/>
      <c r="D29" s="38"/>
      <c r="E29" s="38"/>
      <c r="F29" s="7"/>
    </row>
    <row r="30" spans="1:6" ht="15">
      <c r="A30" s="37">
        <v>604</v>
      </c>
      <c r="B30" s="37" t="s">
        <v>88</v>
      </c>
      <c r="C30" s="37">
        <v>1000</v>
      </c>
      <c r="D30" s="38"/>
      <c r="E30" s="38"/>
      <c r="F30" s="7"/>
    </row>
    <row r="31" spans="1:6" ht="15">
      <c r="A31" s="37">
        <v>606</v>
      </c>
      <c r="B31" s="37" t="s">
        <v>101</v>
      </c>
      <c r="C31" s="37">
        <v>5100</v>
      </c>
      <c r="D31" s="38"/>
      <c r="E31" s="38"/>
      <c r="F31" s="7"/>
    </row>
    <row r="32" spans="1:6" ht="15">
      <c r="A32" s="37">
        <v>619</v>
      </c>
      <c r="B32" s="37" t="s">
        <v>114</v>
      </c>
      <c r="C32" s="37"/>
      <c r="D32" s="38">
        <f>SUM(D33+D34+D35+D36)</f>
        <v>0</v>
      </c>
      <c r="E32" s="38">
        <f>SUM(E33+E34+E35+E36+E37)</f>
        <v>0</v>
      </c>
      <c r="F32" s="7"/>
    </row>
    <row r="33" spans="1:6" ht="14.25">
      <c r="A33" s="37"/>
      <c r="B33" s="39" t="s">
        <v>31</v>
      </c>
      <c r="C33" s="39">
        <v>100</v>
      </c>
      <c r="D33" s="37"/>
      <c r="E33" s="37"/>
      <c r="F33" s="7"/>
    </row>
    <row r="34" spans="1:6" ht="14.25">
      <c r="A34" s="37"/>
      <c r="B34" s="39" t="s">
        <v>113</v>
      </c>
      <c r="C34" s="39">
        <v>200</v>
      </c>
      <c r="D34" s="37"/>
      <c r="E34" s="37"/>
      <c r="F34" s="7"/>
    </row>
    <row r="35" spans="1:6" ht="14.25">
      <c r="A35" s="37"/>
      <c r="B35" s="37" t="s">
        <v>33</v>
      </c>
      <c r="C35" s="37">
        <v>500</v>
      </c>
      <c r="D35" s="37"/>
      <c r="E35" s="37"/>
      <c r="F35" s="7"/>
    </row>
    <row r="36" spans="1:6" ht="14.25">
      <c r="A36" s="37"/>
      <c r="B36" s="37" t="s">
        <v>34</v>
      </c>
      <c r="C36" s="37">
        <v>1000</v>
      </c>
      <c r="D36" s="37"/>
      <c r="E36" s="37"/>
      <c r="F36" s="7"/>
    </row>
    <row r="37" spans="1:6" ht="14.25">
      <c r="A37" s="37"/>
      <c r="B37" s="37" t="s">
        <v>83</v>
      </c>
      <c r="C37" s="37">
        <v>5000</v>
      </c>
      <c r="D37" s="37"/>
      <c r="E37" s="37"/>
      <c r="F37" s="7"/>
    </row>
    <row r="38" spans="1:6" ht="15">
      <c r="A38" s="37">
        <v>622</v>
      </c>
      <c r="B38" s="37" t="s">
        <v>89</v>
      </c>
      <c r="C38" s="37">
        <v>1000</v>
      </c>
      <c r="D38" s="38"/>
      <c r="E38" s="38"/>
      <c r="F38" s="7"/>
    </row>
    <row r="39" spans="1:11" ht="15">
      <c r="A39" s="37">
        <v>623</v>
      </c>
      <c r="B39" s="37" t="s">
        <v>90</v>
      </c>
      <c r="C39" s="37"/>
      <c r="D39" s="38">
        <f>SUM(D40+D42+D43+D41)</f>
        <v>0</v>
      </c>
      <c r="E39" s="38">
        <f>SUM(E40+E42+E43+E41)</f>
        <v>0</v>
      </c>
      <c r="F39" s="7"/>
      <c r="K39" s="7"/>
    </row>
    <row r="40" spans="1:6" ht="14.25">
      <c r="A40" s="37"/>
      <c r="B40" s="39" t="s">
        <v>31</v>
      </c>
      <c r="C40" s="39">
        <v>100</v>
      </c>
      <c r="D40" s="37"/>
      <c r="E40" s="37"/>
      <c r="F40" s="7"/>
    </row>
    <row r="41" spans="1:6" ht="14.25">
      <c r="A41" s="37"/>
      <c r="B41" s="39" t="s">
        <v>113</v>
      </c>
      <c r="C41" s="39">
        <v>200</v>
      </c>
      <c r="D41" s="37"/>
      <c r="E41" s="37"/>
      <c r="F41" s="7"/>
    </row>
    <row r="42" spans="1:6" ht="14.25">
      <c r="A42" s="37"/>
      <c r="B42" s="37" t="s">
        <v>33</v>
      </c>
      <c r="C42" s="37">
        <v>500</v>
      </c>
      <c r="D42" s="37"/>
      <c r="E42" s="37"/>
      <c r="F42" s="7"/>
    </row>
    <row r="43" spans="1:6" ht="14.25">
      <c r="A43" s="37"/>
      <c r="B43" s="37" t="s">
        <v>34</v>
      </c>
      <c r="C43" s="37">
        <v>1000</v>
      </c>
      <c r="D43" s="37"/>
      <c r="E43" s="37"/>
      <c r="F43" s="7"/>
    </row>
    <row r="44" spans="1:6" ht="15">
      <c r="A44" s="37">
        <v>714</v>
      </c>
      <c r="B44" s="37" t="s">
        <v>91</v>
      </c>
      <c r="C44" s="37"/>
      <c r="D44" s="38">
        <f>SUM(D45+D47+D48+D46)</f>
        <v>0</v>
      </c>
      <c r="E44" s="38">
        <f>SUM(E45+E47+E48)</f>
        <v>0</v>
      </c>
      <c r="F44" s="7"/>
    </row>
    <row r="45" spans="1:6" ht="14.25">
      <c r="A45" s="37"/>
      <c r="B45" s="39" t="s">
        <v>31</v>
      </c>
      <c r="C45" s="39">
        <v>100</v>
      </c>
      <c r="D45" s="37"/>
      <c r="E45" s="37"/>
      <c r="F45" s="7"/>
    </row>
    <row r="46" spans="1:6" ht="14.25">
      <c r="A46" s="37"/>
      <c r="B46" s="39" t="s">
        <v>113</v>
      </c>
      <c r="C46" s="39">
        <v>200</v>
      </c>
      <c r="D46" s="37"/>
      <c r="E46" s="37"/>
      <c r="F46" s="7"/>
    </row>
    <row r="47" spans="1:6" ht="14.25">
      <c r="A47" s="37"/>
      <c r="B47" s="37" t="s">
        <v>33</v>
      </c>
      <c r="C47" s="37">
        <v>500</v>
      </c>
      <c r="D47" s="37"/>
      <c r="E47" s="37"/>
      <c r="F47" s="7"/>
    </row>
    <row r="48" spans="1:6" ht="14.25">
      <c r="A48" s="37"/>
      <c r="B48" s="37" t="s">
        <v>34</v>
      </c>
      <c r="C48" s="37">
        <v>1000</v>
      </c>
      <c r="D48" s="37"/>
      <c r="E48" s="37"/>
      <c r="F48" s="7"/>
    </row>
    <row r="49" spans="1:6" ht="15">
      <c r="A49" s="37">
        <v>745</v>
      </c>
      <c r="B49" s="37" t="s">
        <v>92</v>
      </c>
      <c r="C49" s="37"/>
      <c r="D49" s="38"/>
      <c r="E49" s="38"/>
      <c r="F49" s="7"/>
    </row>
    <row r="50" spans="1:6" ht="15">
      <c r="A50" s="37">
        <v>832</v>
      </c>
      <c r="B50" s="37" t="s">
        <v>93</v>
      </c>
      <c r="C50" s="37"/>
      <c r="D50" s="38">
        <f>SUM(D51+D52)</f>
        <v>0</v>
      </c>
      <c r="E50" s="38">
        <f>SUM(E51+E52)</f>
        <v>0</v>
      </c>
      <c r="F50" s="7"/>
    </row>
    <row r="51" spans="1:6" ht="14.25">
      <c r="A51" s="37"/>
      <c r="B51" s="37" t="s">
        <v>34</v>
      </c>
      <c r="C51" s="37">
        <v>1000</v>
      </c>
      <c r="D51" s="37"/>
      <c r="E51" s="37"/>
      <c r="F51" s="7"/>
    </row>
    <row r="52" spans="1:6" ht="14.25">
      <c r="A52" s="37"/>
      <c r="B52" s="37" t="s">
        <v>83</v>
      </c>
      <c r="C52" s="37">
        <v>5000</v>
      </c>
      <c r="D52" s="37"/>
      <c r="E52" s="37"/>
      <c r="F52" s="7"/>
    </row>
    <row r="53" spans="1:6" ht="15">
      <c r="A53" s="37">
        <v>898</v>
      </c>
      <c r="B53" s="37" t="s">
        <v>94</v>
      </c>
      <c r="C53" s="37">
        <v>1000</v>
      </c>
      <c r="D53" s="38"/>
      <c r="E53" s="38"/>
      <c r="F53" s="7"/>
    </row>
    <row r="54" spans="1:6" ht="15">
      <c r="A54" s="37">
        <v>910</v>
      </c>
      <c r="B54" s="37" t="s">
        <v>125</v>
      </c>
      <c r="C54" s="37"/>
      <c r="D54" s="38"/>
      <c r="E54" s="38"/>
      <c r="F54" s="7"/>
    </row>
    <row r="55" spans="1:6" ht="15">
      <c r="A55" s="37">
        <v>997</v>
      </c>
      <c r="B55" s="37" t="s">
        <v>126</v>
      </c>
      <c r="C55" s="37"/>
      <c r="D55" s="38"/>
      <c r="E55" s="38"/>
      <c r="F55" s="7"/>
    </row>
    <row r="56" spans="1:6" ht="15">
      <c r="A56" s="40"/>
      <c r="B56" s="41" t="s">
        <v>2</v>
      </c>
      <c r="C56" s="40"/>
      <c r="D56" s="59"/>
      <c r="E56" s="42"/>
      <c r="F56" s="7"/>
    </row>
    <row r="57" spans="1:6" ht="15">
      <c r="A57" s="40"/>
      <c r="B57" s="41"/>
      <c r="C57" s="40"/>
      <c r="D57" s="54"/>
      <c r="E57" s="54"/>
      <c r="F57" s="7"/>
    </row>
    <row r="58" spans="1:6" ht="15">
      <c r="A58" s="44" t="s">
        <v>98</v>
      </c>
      <c r="B58" s="44"/>
      <c r="C58" s="12"/>
      <c r="D58" s="44" t="s">
        <v>27</v>
      </c>
      <c r="E58" s="44"/>
      <c r="F58" s="7"/>
    </row>
    <row r="59" spans="1:6" ht="15">
      <c r="A59" s="44" t="s">
        <v>99</v>
      </c>
      <c r="B59" s="44"/>
      <c r="C59" s="12"/>
      <c r="D59" s="44" t="s">
        <v>28</v>
      </c>
      <c r="E59" s="44"/>
      <c r="F59" s="7"/>
    </row>
    <row r="60" spans="1:6" ht="15">
      <c r="A60" s="44"/>
      <c r="B60" s="44"/>
      <c r="C60" s="35"/>
      <c r="D60" s="44" t="s">
        <v>100</v>
      </c>
      <c r="E60" s="44"/>
      <c r="F60" s="7"/>
    </row>
    <row r="61" spans="1:6" ht="15">
      <c r="A61" s="44"/>
      <c r="B61" s="44"/>
      <c r="C61" s="35"/>
      <c r="D61" s="12"/>
      <c r="E61" s="12"/>
      <c r="F61" s="7"/>
    </row>
    <row r="62" spans="1:6" ht="15">
      <c r="A62" s="44"/>
      <c r="B62" s="44"/>
      <c r="C62" s="12"/>
      <c r="D62" s="12"/>
      <c r="E62" s="12"/>
      <c r="F62" s="7"/>
    </row>
    <row r="63" spans="1:6" ht="15">
      <c r="A63" s="44"/>
      <c r="B63" s="44"/>
      <c r="C63" s="12"/>
      <c r="D63" s="12"/>
      <c r="E63" s="12"/>
      <c r="F63" s="7"/>
    </row>
    <row r="64" spans="1:6" ht="15">
      <c r="A64" s="12"/>
      <c r="B64" s="12"/>
      <c r="C64" s="12"/>
      <c r="D64" s="12"/>
      <c r="E64" s="12"/>
      <c r="F64" s="7"/>
    </row>
    <row r="65" spans="1:6" ht="15">
      <c r="A65" s="12"/>
      <c r="B65" s="12"/>
      <c r="C65" s="12"/>
      <c r="D65" s="12"/>
      <c r="E65" s="12"/>
      <c r="F65" s="7"/>
    </row>
    <row r="66" spans="1:6" ht="15">
      <c r="A66" s="7"/>
      <c r="B66" s="7"/>
      <c r="C66" s="12"/>
      <c r="D66" s="12"/>
      <c r="E66" s="12"/>
      <c r="F66" s="7"/>
    </row>
    <row r="67" spans="1:6" ht="12.75">
      <c r="A67" s="7"/>
      <c r="B67" s="7"/>
      <c r="C67" s="7"/>
      <c r="D67" s="7"/>
      <c r="E67" s="7"/>
      <c r="F67" s="7"/>
    </row>
    <row r="68" spans="1:6" ht="15.75">
      <c r="A68" s="12"/>
      <c r="B68" s="12"/>
      <c r="C68" s="12"/>
      <c r="D68" s="14"/>
      <c r="E68" s="14"/>
      <c r="F68" s="7"/>
    </row>
    <row r="69" spans="1:6" ht="12.75">
      <c r="A69" s="7"/>
      <c r="B69" s="7"/>
      <c r="C69" s="7"/>
      <c r="D69" s="7"/>
      <c r="E69" s="7"/>
      <c r="F69" s="7"/>
    </row>
    <row r="70" spans="1:6" ht="15.75">
      <c r="A70" s="12"/>
      <c r="B70" s="12"/>
      <c r="C70" s="12"/>
      <c r="D70" s="14"/>
      <c r="E70" s="14"/>
      <c r="F70" s="7"/>
    </row>
    <row r="71" spans="1:6" ht="12.75">
      <c r="A71" s="7"/>
      <c r="B71" s="7"/>
      <c r="C71" s="7"/>
      <c r="D71" s="7"/>
      <c r="E71" s="7"/>
      <c r="F71" s="7"/>
    </row>
    <row r="72" spans="1:6" ht="15.75">
      <c r="A72" s="12"/>
      <c r="B72" s="12"/>
      <c r="C72" s="12"/>
      <c r="D72" s="14"/>
      <c r="E72" s="14"/>
      <c r="F72" s="7"/>
    </row>
    <row r="73" spans="1:6" ht="12.75">
      <c r="A73" s="7"/>
      <c r="B73" s="7"/>
      <c r="C73" s="7"/>
      <c r="D73" s="7"/>
      <c r="E73" s="7"/>
      <c r="F73" s="7"/>
    </row>
    <row r="74" spans="1:6" ht="15.75">
      <c r="A74" s="12"/>
      <c r="B74" s="12"/>
      <c r="C74" s="12"/>
      <c r="D74" s="14"/>
      <c r="E74" s="14"/>
      <c r="F74" s="7"/>
    </row>
    <row r="75" spans="1:6" ht="15">
      <c r="A75" s="12"/>
      <c r="B75" s="12"/>
      <c r="C75" s="35"/>
      <c r="D75" s="12"/>
      <c r="E75" s="12"/>
      <c r="F75" s="7"/>
    </row>
    <row r="76" spans="1:6" ht="15">
      <c r="A76" s="12"/>
      <c r="B76" s="12"/>
      <c r="C76" s="35"/>
      <c r="D76" s="12"/>
      <c r="E76" s="12"/>
      <c r="F76" s="7"/>
    </row>
    <row r="77" spans="1:6" ht="15">
      <c r="A77" s="12"/>
      <c r="B77" s="12"/>
      <c r="C77" s="12"/>
      <c r="D77" s="12"/>
      <c r="E77" s="12"/>
      <c r="F77" s="7"/>
    </row>
    <row r="78" spans="1:6" ht="15">
      <c r="A78" s="12"/>
      <c r="B78" s="12"/>
      <c r="C78" s="12"/>
      <c r="D78" s="12"/>
      <c r="E78" s="12"/>
      <c r="F78" s="7"/>
    </row>
    <row r="79" spans="1:6" ht="15">
      <c r="A79" s="12"/>
      <c r="B79" s="12"/>
      <c r="C79" s="12"/>
      <c r="D79" s="12"/>
      <c r="E79" s="12"/>
      <c r="F79" s="7"/>
    </row>
    <row r="80" spans="1:6" ht="15">
      <c r="A80" s="12"/>
      <c r="B80" s="12"/>
      <c r="C80" s="12"/>
      <c r="D80" s="12"/>
      <c r="E80" s="12"/>
      <c r="F80" s="7"/>
    </row>
    <row r="81" spans="1:6" ht="15">
      <c r="A81" s="7"/>
      <c r="B81" s="7"/>
      <c r="C81" s="12"/>
      <c r="D81" s="12"/>
      <c r="E81" s="12"/>
      <c r="F81" s="7"/>
    </row>
    <row r="82" spans="1:6" ht="12.75">
      <c r="A82" s="7"/>
      <c r="B82" s="7"/>
      <c r="C82" s="7"/>
      <c r="D82" s="7"/>
      <c r="E82" s="7"/>
      <c r="F82" s="7"/>
    </row>
    <row r="83" spans="1:6" ht="15.75">
      <c r="A83" s="12"/>
      <c r="B83" s="12"/>
      <c r="C83" s="12"/>
      <c r="D83" s="14"/>
      <c r="E83" s="14"/>
      <c r="F83" s="7"/>
    </row>
    <row r="84" spans="1:6" ht="15">
      <c r="A84" s="12"/>
      <c r="B84" s="12"/>
      <c r="C84" s="35"/>
      <c r="D84" s="12"/>
      <c r="E84" s="12"/>
      <c r="F84" s="7"/>
    </row>
    <row r="85" spans="1:6" ht="15">
      <c r="A85" s="12"/>
      <c r="B85" s="12"/>
      <c r="C85" s="35"/>
      <c r="D85" s="12"/>
      <c r="E85" s="12"/>
      <c r="F85" s="7"/>
    </row>
    <row r="86" spans="1:6" ht="15">
      <c r="A86" s="12"/>
      <c r="B86" s="12"/>
      <c r="C86" s="12"/>
      <c r="D86" s="12"/>
      <c r="E86" s="12"/>
      <c r="F86" s="7"/>
    </row>
    <row r="87" spans="1:6" ht="15">
      <c r="A87" s="12"/>
      <c r="B87" s="12"/>
      <c r="C87" s="12"/>
      <c r="D87" s="12"/>
      <c r="E87" s="12"/>
      <c r="F87" s="7"/>
    </row>
    <row r="88" spans="1:6" ht="15">
      <c r="A88" s="12"/>
      <c r="B88" s="12"/>
      <c r="C88" s="12"/>
      <c r="D88" s="12"/>
      <c r="E88" s="12"/>
      <c r="F88" s="7"/>
    </row>
    <row r="89" spans="1:6" ht="15">
      <c r="A89" s="12"/>
      <c r="B89" s="12"/>
      <c r="C89" s="12"/>
      <c r="D89" s="12"/>
      <c r="E89" s="12"/>
      <c r="F89" s="7"/>
    </row>
    <row r="90" spans="1:6" ht="15">
      <c r="A90" s="7"/>
      <c r="B90" s="7"/>
      <c r="C90" s="12"/>
      <c r="D90" s="12"/>
      <c r="E90" s="12"/>
      <c r="F90" s="7"/>
    </row>
    <row r="91" spans="1:6" ht="15">
      <c r="A91" s="12"/>
      <c r="B91" s="12"/>
      <c r="C91" s="12"/>
      <c r="D91" s="12"/>
      <c r="E91" s="12"/>
      <c r="F91" s="7"/>
    </row>
    <row r="92" spans="1:6" ht="12.75">
      <c r="A92" s="7"/>
      <c r="B92" s="7"/>
      <c r="C92" s="7"/>
      <c r="D92" s="7"/>
      <c r="E92" s="7"/>
      <c r="F92" s="7"/>
    </row>
    <row r="93" spans="1:6" ht="15.75">
      <c r="A93" s="12"/>
      <c r="B93" s="12"/>
      <c r="C93" s="12"/>
      <c r="D93" s="14"/>
      <c r="E93" s="14"/>
      <c r="F93" s="7"/>
    </row>
    <row r="94" spans="1:6" ht="12.75">
      <c r="A94" s="7"/>
      <c r="B94" s="7"/>
      <c r="C94" s="7"/>
      <c r="D94" s="7"/>
      <c r="E94" s="7"/>
      <c r="F94" s="7"/>
    </row>
    <row r="95" spans="1:6" ht="15.75">
      <c r="A95" s="12"/>
      <c r="B95" s="12"/>
      <c r="C95" s="12"/>
      <c r="D95" s="14"/>
      <c r="E95" s="14"/>
      <c r="F95" s="7"/>
    </row>
    <row r="96" spans="1:6" ht="15">
      <c r="A96" s="12"/>
      <c r="B96" s="12"/>
      <c r="C96" s="12"/>
      <c r="D96" s="12"/>
      <c r="E96" s="12"/>
      <c r="F96" s="7"/>
    </row>
    <row r="97" spans="1:6" ht="15">
      <c r="A97" s="12"/>
      <c r="B97" s="12"/>
      <c r="C97" s="12"/>
      <c r="D97" s="12"/>
      <c r="E97" s="12"/>
      <c r="F97" s="7"/>
    </row>
    <row r="98" spans="1:6" ht="12.75">
      <c r="A98" s="7"/>
      <c r="B98" s="7"/>
      <c r="C98" s="7"/>
      <c r="D98" s="7"/>
      <c r="E98" s="7"/>
      <c r="F98" s="7"/>
    </row>
    <row r="99" spans="1:6" ht="15.75">
      <c r="A99" s="12"/>
      <c r="B99" s="12"/>
      <c r="C99" s="12"/>
      <c r="D99" s="14"/>
      <c r="E99" s="14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5.75">
      <c r="A101" s="12"/>
      <c r="B101" s="12"/>
      <c r="C101" s="12"/>
      <c r="D101" s="14"/>
      <c r="E101" s="14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5.75">
      <c r="A103" s="12"/>
      <c r="B103" s="12"/>
      <c r="C103" s="12"/>
      <c r="D103" s="14"/>
      <c r="E103" s="14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5.75">
      <c r="A105" s="36"/>
      <c r="B105" s="14"/>
      <c r="C105" s="14"/>
      <c r="D105" s="7"/>
      <c r="E105" s="7"/>
      <c r="F105" s="7"/>
    </row>
    <row r="106" spans="1:6" ht="15.75">
      <c r="A106" s="36"/>
      <c r="B106" s="14"/>
      <c r="C106" s="14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7"/>
      <c r="B141" s="7"/>
      <c r="C141" s="7"/>
      <c r="D141" s="7"/>
      <c r="E141" s="7"/>
      <c r="F141" s="7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  <row r="163" spans="1:6" ht="12.75">
      <c r="A163" s="7"/>
      <c r="B163" s="7"/>
      <c r="C163" s="7"/>
      <c r="D163" s="7"/>
      <c r="E163" s="7"/>
      <c r="F16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9">
      <selection activeCell="B41" sqref="B41"/>
    </sheetView>
  </sheetViews>
  <sheetFormatPr defaultColWidth="9.140625" defaultRowHeight="12.75"/>
  <cols>
    <col min="1" max="1" width="3.57421875" style="64" customWidth="1"/>
    <col min="2" max="2" width="34.7109375" style="64" customWidth="1"/>
    <col min="3" max="3" width="9.8515625" style="64" customWidth="1"/>
    <col min="4" max="5" width="13.421875" style="64" customWidth="1"/>
    <col min="6" max="16384" width="9.140625" style="64" customWidth="1"/>
  </cols>
  <sheetData>
    <row r="1" spans="1:5" ht="15.75">
      <c r="A1" s="103"/>
      <c r="B1" s="104" t="s">
        <v>55</v>
      </c>
      <c r="C1" s="104"/>
      <c r="D1" s="105"/>
      <c r="E1" s="105" t="s">
        <v>96</v>
      </c>
    </row>
    <row r="2" spans="1:5" ht="15.75">
      <c r="A2" s="103"/>
      <c r="B2" s="104" t="s">
        <v>297</v>
      </c>
      <c r="C2" s="104"/>
      <c r="D2" s="105"/>
      <c r="E2" s="105"/>
    </row>
    <row r="3" spans="1:5" ht="35.25" customHeight="1">
      <c r="A3" s="106"/>
      <c r="B3" s="106"/>
      <c r="C3" s="107" t="s">
        <v>80</v>
      </c>
      <c r="D3" s="108" t="s">
        <v>298</v>
      </c>
      <c r="E3" s="109" t="s">
        <v>299</v>
      </c>
    </row>
    <row r="4" spans="1:5" ht="15.75">
      <c r="A4" s="110" t="s">
        <v>141</v>
      </c>
      <c r="B4" s="110" t="s">
        <v>4</v>
      </c>
      <c r="C4" s="110"/>
      <c r="D4" s="111"/>
      <c r="E4" s="112">
        <f>SUM(E5+E6+E7+E8+E9+E10)</f>
        <v>224960</v>
      </c>
    </row>
    <row r="5" spans="1:5" ht="15.75">
      <c r="A5" s="106"/>
      <c r="B5" s="106" t="s">
        <v>272</v>
      </c>
      <c r="C5" s="106">
        <v>103</v>
      </c>
      <c r="D5" s="106">
        <v>2755</v>
      </c>
      <c r="E5" s="106">
        <v>2750</v>
      </c>
    </row>
    <row r="6" spans="1:5" ht="15.75">
      <c r="A6" s="106"/>
      <c r="B6" s="106" t="s">
        <v>273</v>
      </c>
      <c r="C6" s="106">
        <v>1301</v>
      </c>
      <c r="D6" s="106">
        <v>60743</v>
      </c>
      <c r="E6" s="113">
        <v>60000</v>
      </c>
    </row>
    <row r="7" spans="1:5" ht="15.75">
      <c r="A7" s="106"/>
      <c r="B7" s="106" t="s">
        <v>274</v>
      </c>
      <c r="C7" s="106">
        <v>1303</v>
      </c>
      <c r="D7" s="106">
        <v>119658</v>
      </c>
      <c r="E7" s="113">
        <v>120000</v>
      </c>
    </row>
    <row r="8" spans="1:5" ht="15.75">
      <c r="A8" s="106"/>
      <c r="B8" s="106" t="s">
        <v>275</v>
      </c>
      <c r="C8" s="106">
        <v>1304</v>
      </c>
      <c r="D8" s="106">
        <v>42857</v>
      </c>
      <c r="E8" s="113">
        <v>42000</v>
      </c>
    </row>
    <row r="9" spans="1:5" ht="15.75">
      <c r="A9" s="106"/>
      <c r="B9" s="106" t="s">
        <v>276</v>
      </c>
      <c r="C9" s="106">
        <v>1308</v>
      </c>
      <c r="D9" s="106">
        <v>139</v>
      </c>
      <c r="E9" s="106">
        <v>150</v>
      </c>
    </row>
    <row r="10" spans="1:5" ht="15.75">
      <c r="A10" s="106"/>
      <c r="B10" s="106" t="s">
        <v>161</v>
      </c>
      <c r="C10" s="106">
        <v>2000</v>
      </c>
      <c r="D10" s="106">
        <v>63</v>
      </c>
      <c r="E10" s="106">
        <v>60</v>
      </c>
    </row>
    <row r="11" spans="1:5" ht="15.75">
      <c r="A11" s="110" t="s">
        <v>142</v>
      </c>
      <c r="B11" s="110" t="s">
        <v>5</v>
      </c>
      <c r="C11" s="110"/>
      <c r="D11" s="111"/>
      <c r="E11" s="111">
        <f>SUM(E12+E13+E14+E15+E16+E17+E18+E19+E20+E21+E22+E23+E24+E26)</f>
        <v>390750</v>
      </c>
    </row>
    <row r="12" spans="1:5" ht="15.75">
      <c r="A12" s="106"/>
      <c r="B12" s="106" t="s">
        <v>277</v>
      </c>
      <c r="C12" s="106">
        <v>2405</v>
      </c>
      <c r="D12" s="106">
        <v>13374</v>
      </c>
      <c r="E12" s="106">
        <v>14000</v>
      </c>
    </row>
    <row r="13" spans="1:5" ht="15.75" customHeight="1">
      <c r="A13" s="106"/>
      <c r="B13" s="106" t="s">
        <v>60</v>
      </c>
      <c r="C13" s="106">
        <v>2406</v>
      </c>
      <c r="D13" s="106">
        <v>33534</v>
      </c>
      <c r="E13" s="106">
        <v>33000</v>
      </c>
    </row>
    <row r="14" spans="1:5" ht="15.75">
      <c r="A14" s="106"/>
      <c r="B14" s="106" t="s">
        <v>278</v>
      </c>
      <c r="C14" s="106">
        <v>2701</v>
      </c>
      <c r="D14" s="106"/>
      <c r="E14" s="106"/>
    </row>
    <row r="15" spans="1:5" ht="15.75">
      <c r="A15" s="106"/>
      <c r="B15" s="106" t="s">
        <v>279</v>
      </c>
      <c r="C15" s="106">
        <v>2704</v>
      </c>
      <c r="D15" s="106">
        <v>35668</v>
      </c>
      <c r="E15" s="106">
        <v>36000</v>
      </c>
    </row>
    <row r="16" spans="1:5" ht="15.75">
      <c r="A16" s="106"/>
      <c r="B16" s="106" t="s">
        <v>280</v>
      </c>
      <c r="C16" s="106">
        <v>2705</v>
      </c>
      <c r="D16" s="106">
        <v>722</v>
      </c>
      <c r="E16" s="106">
        <v>1500</v>
      </c>
    </row>
    <row r="17" spans="1:5" ht="15.75">
      <c r="A17" s="106"/>
      <c r="B17" s="106" t="s">
        <v>281</v>
      </c>
      <c r="C17" s="106">
        <v>2707</v>
      </c>
      <c r="D17" s="106">
        <v>233863</v>
      </c>
      <c r="E17" s="106">
        <v>206600</v>
      </c>
    </row>
    <row r="18" spans="1:5" ht="15.75">
      <c r="A18" s="106"/>
      <c r="B18" s="106" t="s">
        <v>282</v>
      </c>
      <c r="C18" s="106">
        <v>2710</v>
      </c>
      <c r="D18" s="106">
        <v>6701</v>
      </c>
      <c r="E18" s="106">
        <v>6700</v>
      </c>
    </row>
    <row r="19" spans="1:5" ht="15.75">
      <c r="A19" s="106"/>
      <c r="B19" s="106" t="s">
        <v>283</v>
      </c>
      <c r="C19" s="106">
        <v>2711</v>
      </c>
      <c r="D19" s="106">
        <v>15691</v>
      </c>
      <c r="E19" s="106">
        <v>15000</v>
      </c>
    </row>
    <row r="20" spans="1:5" ht="15.75">
      <c r="A20" s="106"/>
      <c r="B20" s="106" t="s">
        <v>284</v>
      </c>
      <c r="C20" s="106">
        <v>2717</v>
      </c>
      <c r="D20" s="106">
        <v>0</v>
      </c>
      <c r="E20" s="106">
        <v>60</v>
      </c>
    </row>
    <row r="21" spans="1:5" ht="15.75">
      <c r="A21" s="106"/>
      <c r="B21" s="106" t="s">
        <v>285</v>
      </c>
      <c r="C21" s="106">
        <v>2729</v>
      </c>
      <c r="D21" s="106">
        <v>844</v>
      </c>
      <c r="E21" s="106">
        <v>850</v>
      </c>
    </row>
    <row r="22" spans="1:5" ht="15.75">
      <c r="A22" s="106"/>
      <c r="B22" s="106" t="s">
        <v>286</v>
      </c>
      <c r="C22" s="106">
        <v>2809</v>
      </c>
      <c r="D22" s="106">
        <v>17306</v>
      </c>
      <c r="E22" s="106">
        <v>17000</v>
      </c>
    </row>
    <row r="23" spans="1:5" ht="15.75">
      <c r="A23" s="106"/>
      <c r="B23" s="106" t="s">
        <v>62</v>
      </c>
      <c r="C23" s="106">
        <v>3619</v>
      </c>
      <c r="D23" s="106">
        <v>1200</v>
      </c>
      <c r="E23" s="106">
        <v>1200</v>
      </c>
    </row>
    <row r="24" spans="1:5" ht="15.75">
      <c r="A24" s="106"/>
      <c r="B24" s="106" t="s">
        <v>287</v>
      </c>
      <c r="C24" s="106">
        <v>3702</v>
      </c>
      <c r="D24" s="106">
        <v>-1160</v>
      </c>
      <c r="E24" s="106">
        <v>-1160</v>
      </c>
    </row>
    <row r="25" spans="1:5" ht="15.75">
      <c r="A25" s="106"/>
      <c r="B25" s="106" t="s">
        <v>288</v>
      </c>
      <c r="C25" s="106">
        <v>4030</v>
      </c>
      <c r="D25" s="106"/>
      <c r="E25" s="106"/>
    </row>
    <row r="26" spans="1:5" ht="15.75">
      <c r="A26" s="106"/>
      <c r="B26" s="106" t="s">
        <v>289</v>
      </c>
      <c r="C26" s="106">
        <v>4040</v>
      </c>
      <c r="D26" s="106">
        <v>52988</v>
      </c>
      <c r="E26" s="106">
        <v>60000</v>
      </c>
    </row>
    <row r="27" spans="1:5" ht="15.75">
      <c r="A27" s="111" t="s">
        <v>143</v>
      </c>
      <c r="B27" s="111" t="s">
        <v>53</v>
      </c>
      <c r="C27" s="111"/>
      <c r="D27" s="114"/>
      <c r="E27" s="114">
        <f>SUM(E34+E33+E31+E30+E29+E32+E28)</f>
        <v>1257900</v>
      </c>
    </row>
    <row r="28" spans="1:5" ht="15.75">
      <c r="A28" s="111"/>
      <c r="B28" s="115" t="s">
        <v>54</v>
      </c>
      <c r="C28" s="115">
        <v>3112</v>
      </c>
      <c r="D28" s="115">
        <v>786300</v>
      </c>
      <c r="E28" s="115">
        <v>818500</v>
      </c>
    </row>
    <row r="29" spans="1:5" ht="15.75">
      <c r="A29" s="111"/>
      <c r="B29" s="115" t="s">
        <v>107</v>
      </c>
      <c r="C29" s="115">
        <v>3112</v>
      </c>
      <c r="D29" s="115">
        <v>46700</v>
      </c>
      <c r="E29" s="115">
        <v>46700</v>
      </c>
    </row>
    <row r="30" spans="1:5" ht="15.75">
      <c r="A30" s="111"/>
      <c r="B30" s="115" t="s">
        <v>6</v>
      </c>
      <c r="C30" s="115">
        <v>3113</v>
      </c>
      <c r="D30" s="115">
        <v>454646</v>
      </c>
      <c r="E30" s="120">
        <v>458000</v>
      </c>
    </row>
    <row r="31" spans="1:5" ht="15.75">
      <c r="A31" s="111"/>
      <c r="B31" s="115" t="s">
        <v>300</v>
      </c>
      <c r="C31" s="115">
        <v>3118</v>
      </c>
      <c r="D31" s="115">
        <v>22700</v>
      </c>
      <c r="E31" s="115">
        <v>27300</v>
      </c>
    </row>
    <row r="32" spans="1:5" ht="15.75">
      <c r="A32" s="111"/>
      <c r="B32" s="115" t="s">
        <v>301</v>
      </c>
      <c r="C32" s="115">
        <v>3120</v>
      </c>
      <c r="D32" s="115">
        <v>-38209</v>
      </c>
      <c r="E32" s="115"/>
    </row>
    <row r="33" spans="1:5" ht="15.75">
      <c r="A33" s="111"/>
      <c r="B33" s="115" t="s">
        <v>290</v>
      </c>
      <c r="C33" s="115">
        <v>6102</v>
      </c>
      <c r="D33" s="115">
        <v>-33350</v>
      </c>
      <c r="E33" s="115">
        <v>-92600</v>
      </c>
    </row>
    <row r="34" spans="1:5" ht="15.75">
      <c r="A34" s="111"/>
      <c r="B34" s="115" t="s">
        <v>291</v>
      </c>
      <c r="C34" s="115">
        <v>6101</v>
      </c>
      <c r="D34" s="106"/>
      <c r="E34" s="116"/>
    </row>
    <row r="35" spans="1:5" ht="15.75">
      <c r="A35" s="111" t="s">
        <v>293</v>
      </c>
      <c r="B35" s="114" t="s">
        <v>112</v>
      </c>
      <c r="C35" s="114">
        <v>7600</v>
      </c>
      <c r="D35" s="111"/>
      <c r="E35" s="111">
        <v>-80000</v>
      </c>
    </row>
    <row r="36" spans="1:5" ht="15.75">
      <c r="A36" s="111" t="s">
        <v>294</v>
      </c>
      <c r="B36" s="114" t="s">
        <v>97</v>
      </c>
      <c r="C36" s="115"/>
      <c r="D36" s="111"/>
      <c r="E36" s="111"/>
    </row>
    <row r="37" spans="1:5" ht="15.75">
      <c r="A37" s="111"/>
      <c r="B37" s="115" t="s">
        <v>292</v>
      </c>
      <c r="C37" s="115">
        <v>8382</v>
      </c>
      <c r="D37" s="111">
        <v>-18309</v>
      </c>
      <c r="E37" s="111"/>
    </row>
    <row r="38" spans="1:5" ht="43.5" customHeight="1">
      <c r="A38" s="111" t="s">
        <v>295</v>
      </c>
      <c r="B38" s="121" t="s">
        <v>296</v>
      </c>
      <c r="C38" s="115">
        <v>8803</v>
      </c>
      <c r="D38" s="111"/>
      <c r="E38" s="111">
        <v>-83031</v>
      </c>
    </row>
    <row r="39" spans="1:5" ht="15.75" customHeight="1">
      <c r="A39" s="83"/>
      <c r="B39" s="106"/>
      <c r="C39" s="115">
        <v>9501</v>
      </c>
      <c r="D39" s="106">
        <v>675247</v>
      </c>
      <c r="E39" s="106"/>
    </row>
    <row r="40" spans="1:5" ht="15.75">
      <c r="A40" s="83"/>
      <c r="B40" s="106" t="s">
        <v>303</v>
      </c>
      <c r="C40" s="115">
        <v>9507</v>
      </c>
      <c r="D40" s="106">
        <v>-997011</v>
      </c>
      <c r="E40" s="111">
        <v>997011</v>
      </c>
    </row>
    <row r="41" spans="1:5" ht="15.75">
      <c r="A41" s="83"/>
      <c r="B41" s="111" t="s">
        <v>2</v>
      </c>
      <c r="C41" s="111"/>
      <c r="D41" s="111"/>
      <c r="E41" s="112">
        <f>SUM(E40+E36+E35+E27+E11+E4+E38+E37)</f>
        <v>2707590</v>
      </c>
    </row>
    <row r="42" spans="1:5" ht="15.75">
      <c r="A42" s="117"/>
      <c r="B42" s="101"/>
      <c r="C42" s="101"/>
      <c r="D42" s="101"/>
      <c r="E42" s="122"/>
    </row>
    <row r="43" spans="1:5" ht="15.75">
      <c r="A43" s="117"/>
      <c r="B43" s="101"/>
      <c r="C43" s="101"/>
      <c r="D43" s="101"/>
      <c r="E43" s="122"/>
    </row>
    <row r="45" spans="1:7" ht="15.75">
      <c r="A45" s="102" t="s">
        <v>27</v>
      </c>
      <c r="B45" s="102"/>
      <c r="C45" s="123"/>
      <c r="D45" s="100" t="s">
        <v>302</v>
      </c>
      <c r="E45" s="102"/>
      <c r="F45" s="103"/>
      <c r="G45" s="100"/>
    </row>
    <row r="46" spans="1:7" ht="15.75">
      <c r="A46" s="102" t="s">
        <v>138</v>
      </c>
      <c r="B46" s="102"/>
      <c r="C46" s="100"/>
      <c r="D46" s="102" t="s">
        <v>99</v>
      </c>
      <c r="E46" s="100"/>
      <c r="F46" s="103"/>
      <c r="G46" s="100"/>
    </row>
    <row r="47" spans="1:7" ht="15.75">
      <c r="A47" s="102" t="s">
        <v>267</v>
      </c>
      <c r="B47" s="102"/>
      <c r="C47" s="100"/>
      <c r="D47" s="100"/>
      <c r="E47" s="100"/>
      <c r="F47" s="103"/>
      <c r="G47" s="118"/>
    </row>
    <row r="48" spans="1:7" ht="15.75">
      <c r="A48" s="119"/>
      <c r="B48" s="101"/>
      <c r="C48" s="101"/>
      <c r="D48" s="101"/>
      <c r="E48" s="101"/>
      <c r="F48" s="103"/>
      <c r="G48" s="117"/>
    </row>
    <row r="49" spans="1:6" ht="15.75">
      <c r="A49" s="119"/>
      <c r="B49" s="101"/>
      <c r="C49" s="101"/>
      <c r="D49" s="101"/>
      <c r="E49" s="101"/>
      <c r="F49" s="124"/>
    </row>
    <row r="50" spans="1:2" ht="15.75">
      <c r="A50" s="102"/>
      <c r="B50" s="10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91"/>
  <sheetViews>
    <sheetView zoomScalePageLayoutView="0" workbookViewId="0" topLeftCell="A70">
      <selection activeCell="G77" sqref="G77"/>
    </sheetView>
  </sheetViews>
  <sheetFormatPr defaultColWidth="9.140625" defaultRowHeight="12.75"/>
  <cols>
    <col min="1" max="1" width="32.421875" style="64" customWidth="1"/>
    <col min="2" max="2" width="7.140625" style="64" customWidth="1"/>
    <col min="3" max="3" width="11.28125" style="64" customWidth="1"/>
    <col min="4" max="4" width="12.00390625" style="64" customWidth="1"/>
    <col min="5" max="16384" width="9.140625" style="64" customWidth="1"/>
  </cols>
  <sheetData>
    <row r="2" ht="12.75">
      <c r="D2" s="64" t="s">
        <v>144</v>
      </c>
    </row>
    <row r="3" spans="1:2" ht="12.75">
      <c r="A3" s="68"/>
      <c r="B3" s="68"/>
    </row>
    <row r="4" spans="1:4" ht="12.75">
      <c r="A4" s="125" t="s">
        <v>259</v>
      </c>
      <c r="B4" s="125"/>
      <c r="C4" s="125"/>
      <c r="D4" s="125"/>
    </row>
    <row r="5" spans="1:4" ht="12.75">
      <c r="A5" s="63"/>
      <c r="B5" s="63"/>
      <c r="C5" s="63"/>
      <c r="D5" s="63"/>
    </row>
    <row r="6" spans="1:4" ht="12.75">
      <c r="A6" s="126" t="s">
        <v>145</v>
      </c>
      <c r="B6" s="129" t="s">
        <v>146</v>
      </c>
      <c r="C6" s="130" t="s">
        <v>254</v>
      </c>
      <c r="D6" s="131"/>
    </row>
    <row r="7" spans="1:4" ht="12.75">
      <c r="A7" s="127"/>
      <c r="B7" s="127"/>
      <c r="C7" s="65" t="s">
        <v>256</v>
      </c>
      <c r="D7" s="67" t="s">
        <v>257</v>
      </c>
    </row>
    <row r="8" spans="1:4" ht="12.75">
      <c r="A8" s="128"/>
      <c r="B8" s="128"/>
      <c r="C8" s="66" t="s">
        <v>255</v>
      </c>
      <c r="D8" s="66" t="s">
        <v>258</v>
      </c>
    </row>
    <row r="9" spans="1:4" ht="12.75">
      <c r="A9" s="70" t="s">
        <v>147</v>
      </c>
      <c r="B9" s="69"/>
      <c r="C9" s="71"/>
      <c r="D9" s="71"/>
    </row>
    <row r="10" spans="1:4" ht="12.75">
      <c r="A10" s="70" t="s">
        <v>148</v>
      </c>
      <c r="B10" s="69"/>
      <c r="C10" s="71"/>
      <c r="D10" s="71"/>
    </row>
    <row r="11" spans="1:4" ht="12.75">
      <c r="A11" s="72" t="s">
        <v>149</v>
      </c>
      <c r="B11" s="73" t="s">
        <v>150</v>
      </c>
      <c r="C11" s="74">
        <v>2725</v>
      </c>
      <c r="D11" s="74"/>
    </row>
    <row r="12" spans="1:4" ht="12.75">
      <c r="A12" s="75" t="s">
        <v>151</v>
      </c>
      <c r="B12" s="73" t="s">
        <v>152</v>
      </c>
      <c r="C12" s="74">
        <v>156150</v>
      </c>
      <c r="D12" s="74"/>
    </row>
    <row r="13" spans="1:4" ht="12.75">
      <c r="A13" s="76" t="s">
        <v>153</v>
      </c>
      <c r="B13" s="77" t="s">
        <v>154</v>
      </c>
      <c r="C13" s="78">
        <v>29002</v>
      </c>
      <c r="D13" s="78"/>
    </row>
    <row r="14" spans="1:4" ht="12.75">
      <c r="A14" s="76" t="s">
        <v>155</v>
      </c>
      <c r="B14" s="77" t="s">
        <v>156</v>
      </c>
      <c r="C14" s="78">
        <v>100507</v>
      </c>
      <c r="D14" s="78"/>
    </row>
    <row r="15" spans="1:4" ht="25.5">
      <c r="A15" s="76" t="s">
        <v>157</v>
      </c>
      <c r="B15" s="77" t="s">
        <v>158</v>
      </c>
      <c r="C15" s="78">
        <v>26569</v>
      </c>
      <c r="D15" s="78"/>
    </row>
    <row r="16" spans="1:4" ht="12.75">
      <c r="A16" s="79" t="s">
        <v>159</v>
      </c>
      <c r="B16" s="77" t="s">
        <v>160</v>
      </c>
      <c r="C16" s="78">
        <v>72</v>
      </c>
      <c r="D16" s="78"/>
    </row>
    <row r="17" spans="1:4" s="99" customFormat="1" ht="12.75">
      <c r="A17" s="96" t="s">
        <v>161</v>
      </c>
      <c r="B17" s="97" t="s">
        <v>162</v>
      </c>
      <c r="C17" s="98"/>
      <c r="D17" s="98"/>
    </row>
    <row r="18" spans="1:4" ht="12.75">
      <c r="A18" s="76" t="s">
        <v>163</v>
      </c>
      <c r="B18" s="77"/>
      <c r="C18" s="78">
        <f>C11+C12+C17</f>
        <v>158875</v>
      </c>
      <c r="D18" s="78"/>
    </row>
    <row r="19" spans="1:4" ht="12.75">
      <c r="A19" s="70" t="s">
        <v>164</v>
      </c>
      <c r="B19" s="69"/>
      <c r="C19" s="78"/>
      <c r="D19" s="78"/>
    </row>
    <row r="20" spans="1:4" ht="12.75">
      <c r="A20" s="75" t="s">
        <v>165</v>
      </c>
      <c r="B20" s="73" t="s">
        <v>166</v>
      </c>
      <c r="C20" s="74">
        <v>34111</v>
      </c>
      <c r="D20" s="74"/>
    </row>
    <row r="21" spans="1:4" ht="12.75">
      <c r="A21" s="76" t="s">
        <v>167</v>
      </c>
      <c r="B21" s="77" t="s">
        <v>168</v>
      </c>
      <c r="C21" s="78">
        <v>13242</v>
      </c>
      <c r="D21" s="78"/>
    </row>
    <row r="22" spans="1:4" ht="12.75">
      <c r="A22" s="76" t="s">
        <v>169</v>
      </c>
      <c r="B22" s="77" t="s">
        <v>170</v>
      </c>
      <c r="C22" s="78">
        <v>20869</v>
      </c>
      <c r="D22" s="78"/>
    </row>
    <row r="23" spans="1:4" ht="12.75">
      <c r="A23" s="72" t="s">
        <v>171</v>
      </c>
      <c r="B23" s="73" t="s">
        <v>172</v>
      </c>
      <c r="C23" s="74">
        <v>196516</v>
      </c>
      <c r="D23" s="74"/>
    </row>
    <row r="24" spans="1:4" ht="12.75">
      <c r="A24" s="76" t="s">
        <v>173</v>
      </c>
      <c r="B24" s="77" t="s">
        <v>174</v>
      </c>
      <c r="C24" s="78">
        <v>20129</v>
      </c>
      <c r="D24" s="78"/>
    </row>
    <row r="25" spans="1:4" ht="25.5">
      <c r="A25" s="76" t="s">
        <v>175</v>
      </c>
      <c r="B25" s="77" t="s">
        <v>176</v>
      </c>
      <c r="C25" s="78">
        <v>19475</v>
      </c>
      <c r="D25" s="78"/>
    </row>
    <row r="26" spans="1:4" ht="25.5">
      <c r="A26" s="76" t="s">
        <v>177</v>
      </c>
      <c r="B26" s="77" t="s">
        <v>178</v>
      </c>
      <c r="C26" s="78">
        <v>446</v>
      </c>
      <c r="D26" s="78"/>
    </row>
    <row r="27" spans="1:4" ht="12.75">
      <c r="A27" s="76" t="s">
        <v>179</v>
      </c>
      <c r="B27" s="77" t="s">
        <v>180</v>
      </c>
      <c r="C27" s="78">
        <v>135277</v>
      </c>
      <c r="D27" s="78"/>
    </row>
    <row r="28" spans="1:4" ht="12.75">
      <c r="A28" s="76" t="s">
        <v>181</v>
      </c>
      <c r="B28" s="77" t="s">
        <v>182</v>
      </c>
      <c r="C28" s="78">
        <v>5032</v>
      </c>
      <c r="D28" s="78"/>
    </row>
    <row r="29" spans="1:4" ht="12.75">
      <c r="A29" s="76" t="s">
        <v>183</v>
      </c>
      <c r="B29" s="77" t="s">
        <v>184</v>
      </c>
      <c r="C29" s="78">
        <v>15667</v>
      </c>
      <c r="D29" s="78"/>
    </row>
    <row r="30" spans="1:4" ht="12.75">
      <c r="A30" s="76" t="s">
        <v>185</v>
      </c>
      <c r="B30" s="77" t="s">
        <v>186</v>
      </c>
      <c r="C30" s="78">
        <v>19</v>
      </c>
      <c r="D30" s="78"/>
    </row>
    <row r="31" spans="1:4" ht="12.75">
      <c r="A31" s="76" t="s">
        <v>187</v>
      </c>
      <c r="B31" s="77" t="s">
        <v>188</v>
      </c>
      <c r="C31" s="78">
        <v>471</v>
      </c>
      <c r="D31" s="78"/>
    </row>
    <row r="32" spans="1:4" ht="12" customHeight="1">
      <c r="A32" s="72" t="s">
        <v>189</v>
      </c>
      <c r="B32" s="73" t="s">
        <v>190</v>
      </c>
      <c r="C32" s="74">
        <v>10375</v>
      </c>
      <c r="D32" s="74"/>
    </row>
    <row r="33" spans="1:4" ht="25.5">
      <c r="A33" s="79" t="s">
        <v>191</v>
      </c>
      <c r="B33" s="77" t="s">
        <v>192</v>
      </c>
      <c r="C33" s="78">
        <v>0</v>
      </c>
      <c r="D33" s="78"/>
    </row>
    <row r="34" spans="1:4" ht="25.5">
      <c r="A34" s="79" t="s">
        <v>193</v>
      </c>
      <c r="B34" s="77" t="s">
        <v>194</v>
      </c>
      <c r="C34" s="78">
        <v>10375</v>
      </c>
      <c r="D34" s="78"/>
    </row>
    <row r="35" spans="1:4" ht="12.75">
      <c r="A35" s="75" t="s">
        <v>62</v>
      </c>
      <c r="B35" s="73" t="s">
        <v>195</v>
      </c>
      <c r="C35" s="74">
        <v>2028</v>
      </c>
      <c r="D35" s="74"/>
    </row>
    <row r="36" spans="1:4" ht="12.75">
      <c r="A36" s="76" t="s">
        <v>196</v>
      </c>
      <c r="B36" s="77" t="s">
        <v>197</v>
      </c>
      <c r="C36" s="78">
        <v>2028</v>
      </c>
      <c r="D36" s="78"/>
    </row>
    <row r="37" spans="1:4" ht="12.75" customHeight="1">
      <c r="A37" s="72" t="s">
        <v>198</v>
      </c>
      <c r="B37" s="73" t="s">
        <v>199</v>
      </c>
      <c r="C37" s="74">
        <v>-939</v>
      </c>
      <c r="D37" s="74"/>
    </row>
    <row r="38" spans="1:4" ht="12.75" customHeight="1">
      <c r="A38" s="76" t="s">
        <v>200</v>
      </c>
      <c r="B38" s="77" t="s">
        <v>201</v>
      </c>
      <c r="C38" s="78"/>
      <c r="D38" s="78"/>
    </row>
    <row r="39" spans="1:4" ht="25.5">
      <c r="A39" s="76" t="s">
        <v>202</v>
      </c>
      <c r="B39" s="77" t="s">
        <v>203</v>
      </c>
      <c r="C39" s="78">
        <v>-939</v>
      </c>
      <c r="D39" s="78"/>
    </row>
    <row r="40" spans="1:4" ht="25.5">
      <c r="A40" s="75" t="s">
        <v>204</v>
      </c>
      <c r="B40" s="73" t="s">
        <v>205</v>
      </c>
      <c r="C40" s="74">
        <v>8250</v>
      </c>
      <c r="D40" s="74"/>
    </row>
    <row r="41" spans="1:4" ht="12.75">
      <c r="A41" s="76" t="s">
        <v>206</v>
      </c>
      <c r="B41" s="77" t="s">
        <v>207</v>
      </c>
      <c r="C41" s="78">
        <v>8250</v>
      </c>
      <c r="D41" s="78"/>
    </row>
    <row r="42" spans="1:4" ht="12.75">
      <c r="A42" s="72" t="s">
        <v>208</v>
      </c>
      <c r="B42" s="73" t="s">
        <v>209</v>
      </c>
      <c r="C42" s="74">
        <v>1773</v>
      </c>
      <c r="D42" s="74"/>
    </row>
    <row r="43" spans="1:4" ht="12.75">
      <c r="A43" s="72" t="s">
        <v>261</v>
      </c>
      <c r="B43" s="73" t="s">
        <v>260</v>
      </c>
      <c r="C43" s="74">
        <v>950</v>
      </c>
      <c r="D43" s="74"/>
    </row>
    <row r="44" spans="1:4" ht="25.5">
      <c r="A44" s="76" t="s">
        <v>262</v>
      </c>
      <c r="B44" s="77" t="s">
        <v>263</v>
      </c>
      <c r="C44" s="74">
        <v>950</v>
      </c>
      <c r="D44" s="74"/>
    </row>
    <row r="45" spans="1:4" ht="13.5">
      <c r="A45" s="80" t="s">
        <v>210</v>
      </c>
      <c r="B45" s="77"/>
      <c r="C45" s="78">
        <f>C20+C23+C32+C35+C37+C40+C42+C43</f>
        <v>253064</v>
      </c>
      <c r="D45" s="78"/>
    </row>
    <row r="46" spans="1:4" ht="12.75">
      <c r="A46" s="70" t="s">
        <v>211</v>
      </c>
      <c r="B46" s="69"/>
      <c r="C46" s="78">
        <f>C18+C45</f>
        <v>411939</v>
      </c>
      <c r="D46" s="78"/>
    </row>
    <row r="47" spans="1:4" ht="12.75">
      <c r="A47" s="81" t="s">
        <v>212</v>
      </c>
      <c r="B47" s="77"/>
      <c r="C47" s="82"/>
      <c r="D47" s="83"/>
    </row>
    <row r="48" spans="1:4" ht="25.5">
      <c r="A48" s="81" t="s">
        <v>213</v>
      </c>
      <c r="B48" s="77" t="s">
        <v>214</v>
      </c>
      <c r="C48" s="82">
        <v>1479491</v>
      </c>
      <c r="D48" s="82"/>
    </row>
    <row r="49" spans="1:4" ht="25.5">
      <c r="A49" s="81" t="s">
        <v>215</v>
      </c>
      <c r="B49" s="77" t="s">
        <v>216</v>
      </c>
      <c r="C49" s="82"/>
      <c r="D49" s="83"/>
    </row>
    <row r="50" spans="1:4" ht="25.5">
      <c r="A50" s="81" t="s">
        <v>217</v>
      </c>
      <c r="B50" s="77" t="s">
        <v>218</v>
      </c>
      <c r="C50" s="82">
        <v>585000</v>
      </c>
      <c r="D50" s="83"/>
    </row>
    <row r="51" spans="1:4" ht="25.5">
      <c r="A51" s="84" t="s">
        <v>219</v>
      </c>
      <c r="B51" s="77"/>
      <c r="C51" s="82">
        <v>43400</v>
      </c>
      <c r="D51" s="83"/>
    </row>
    <row r="52" spans="1:4" ht="25.5">
      <c r="A52" s="81" t="s">
        <v>220</v>
      </c>
      <c r="B52" s="77" t="s">
        <v>221</v>
      </c>
      <c r="C52" s="82">
        <v>187000</v>
      </c>
      <c r="D52" s="83"/>
    </row>
    <row r="53" spans="1:4" ht="12.75">
      <c r="A53" s="81"/>
      <c r="B53" s="77" t="s">
        <v>269</v>
      </c>
      <c r="C53" s="82">
        <v>664293</v>
      </c>
      <c r="D53" s="83"/>
    </row>
    <row r="54" spans="1:4" ht="12.75">
      <c r="A54" s="81"/>
      <c r="B54" s="77" t="s">
        <v>271</v>
      </c>
      <c r="C54" s="82">
        <v>-202</v>
      </c>
      <c r="D54" s="83"/>
    </row>
    <row r="55" spans="1:4" ht="13.5">
      <c r="A55" s="80" t="s">
        <v>222</v>
      </c>
      <c r="B55" s="73"/>
      <c r="C55" s="85">
        <f>C48+C57+C60+C63</f>
        <v>1434801</v>
      </c>
      <c r="D55" s="85"/>
    </row>
    <row r="56" spans="1:4" ht="13.5">
      <c r="A56" s="80" t="s">
        <v>223</v>
      </c>
      <c r="B56" s="73"/>
      <c r="C56" s="85"/>
      <c r="D56" s="85"/>
    </row>
    <row r="57" spans="1:4" ht="12.75">
      <c r="A57" s="81" t="s">
        <v>224</v>
      </c>
      <c r="B57" s="77" t="s">
        <v>225</v>
      </c>
      <c r="C57" s="82">
        <f>SUM(C58+C59)</f>
        <v>37285</v>
      </c>
      <c r="D57" s="82"/>
    </row>
    <row r="58" spans="1:4" ht="12.75">
      <c r="A58" s="79" t="s">
        <v>226</v>
      </c>
      <c r="B58" s="77" t="s">
        <v>227</v>
      </c>
      <c r="C58" s="83">
        <v>97800</v>
      </c>
      <c r="D58" s="83"/>
    </row>
    <row r="59" spans="1:4" ht="12.75">
      <c r="A59" s="79"/>
      <c r="B59" s="77" t="s">
        <v>270</v>
      </c>
      <c r="C59" s="83">
        <v>-60515</v>
      </c>
      <c r="D59" s="83"/>
    </row>
    <row r="60" spans="1:4" ht="25.5">
      <c r="A60" s="76" t="s">
        <v>228</v>
      </c>
      <c r="B60" s="77" t="s">
        <v>229</v>
      </c>
      <c r="C60" s="83">
        <f>C61+C62</f>
        <v>-86951</v>
      </c>
      <c r="D60" s="83"/>
    </row>
    <row r="61" spans="1:4" ht="12.75">
      <c r="A61" s="76" t="s">
        <v>264</v>
      </c>
      <c r="B61" s="77" t="s">
        <v>265</v>
      </c>
      <c r="C61" s="83">
        <v>3283</v>
      </c>
      <c r="D61" s="83"/>
    </row>
    <row r="62" spans="1:4" ht="12.75">
      <c r="A62" s="79" t="s">
        <v>230</v>
      </c>
      <c r="B62" s="77" t="s">
        <v>231</v>
      </c>
      <c r="C62" s="83">
        <v>-90234</v>
      </c>
      <c r="D62" s="83"/>
    </row>
    <row r="63" spans="1:4" ht="12.75">
      <c r="A63" s="79"/>
      <c r="B63" s="77" t="s">
        <v>268</v>
      </c>
      <c r="C63" s="83">
        <v>4976</v>
      </c>
      <c r="D63" s="83"/>
    </row>
    <row r="64" spans="1:4" ht="12.75">
      <c r="A64" s="81" t="s">
        <v>232</v>
      </c>
      <c r="B64" s="77"/>
      <c r="C64" s="82">
        <v>1434801</v>
      </c>
      <c r="D64" s="82">
        <f>D57+D60</f>
        <v>0</v>
      </c>
    </row>
    <row r="65" spans="1:4" ht="12.75">
      <c r="A65" s="86"/>
      <c r="B65" s="87"/>
      <c r="C65" s="88"/>
      <c r="D65" s="88"/>
    </row>
    <row r="66" spans="1:4" ht="12.75">
      <c r="A66" s="86"/>
      <c r="B66" s="87"/>
      <c r="C66" s="88"/>
      <c r="D66" s="88"/>
    </row>
    <row r="67" spans="1:4" ht="12.75">
      <c r="A67" s="86"/>
      <c r="B67" s="87"/>
      <c r="C67" s="88"/>
      <c r="D67" s="88"/>
    </row>
    <row r="68" spans="1:4" ht="12.75">
      <c r="A68" s="126" t="s">
        <v>145</v>
      </c>
      <c r="B68" s="129" t="s">
        <v>146</v>
      </c>
      <c r="C68" s="130" t="s">
        <v>254</v>
      </c>
      <c r="D68" s="131"/>
    </row>
    <row r="69" spans="1:4" ht="12.75">
      <c r="A69" s="127"/>
      <c r="B69" s="127"/>
      <c r="C69" s="65" t="s">
        <v>256</v>
      </c>
      <c r="D69" s="67" t="s">
        <v>257</v>
      </c>
    </row>
    <row r="70" spans="1:4" ht="12.75">
      <c r="A70" s="128"/>
      <c r="B70" s="128"/>
      <c r="C70" s="66" t="s">
        <v>255</v>
      </c>
      <c r="D70" s="66" t="s">
        <v>258</v>
      </c>
    </row>
    <row r="71" spans="1:4" ht="12.75">
      <c r="A71" s="81" t="s">
        <v>233</v>
      </c>
      <c r="B71" s="77"/>
      <c r="C71" s="82"/>
      <c r="D71" s="82"/>
    </row>
    <row r="72" spans="1:4" ht="25.5">
      <c r="A72" s="81" t="s">
        <v>234</v>
      </c>
      <c r="B72" s="77" t="s">
        <v>235</v>
      </c>
      <c r="C72" s="82">
        <v>-10964</v>
      </c>
      <c r="D72" s="82"/>
    </row>
    <row r="73" spans="1:4" ht="12.75">
      <c r="A73" s="81" t="s">
        <v>236</v>
      </c>
      <c r="B73" s="77"/>
      <c r="C73" s="82">
        <f>C46+C55++C64+C72</f>
        <v>3270577</v>
      </c>
      <c r="D73" s="82"/>
    </row>
    <row r="74" spans="1:4" ht="12.75">
      <c r="A74" s="81" t="s">
        <v>237</v>
      </c>
      <c r="B74" s="77"/>
      <c r="C74" s="82"/>
      <c r="D74" s="82"/>
    </row>
    <row r="75" spans="1:4" ht="25.5">
      <c r="A75" s="89" t="s">
        <v>238</v>
      </c>
      <c r="B75" s="90" t="s">
        <v>239</v>
      </c>
      <c r="C75" s="82">
        <v>-20400</v>
      </c>
      <c r="D75" s="82"/>
    </row>
    <row r="76" spans="1:4" ht="25.5">
      <c r="A76" s="91" t="s">
        <v>240</v>
      </c>
      <c r="B76" s="90" t="s">
        <v>241</v>
      </c>
      <c r="C76" s="82">
        <v>-20400</v>
      </c>
      <c r="D76" s="82"/>
    </row>
    <row r="77" spans="1:4" ht="25.5">
      <c r="A77" s="92" t="s">
        <v>242</v>
      </c>
      <c r="B77" s="93" t="s">
        <v>243</v>
      </c>
      <c r="C77" s="82"/>
      <c r="D77" s="82"/>
    </row>
    <row r="78" spans="1:4" ht="38.25">
      <c r="A78" s="92" t="s">
        <v>244</v>
      </c>
      <c r="B78" s="93" t="s">
        <v>76</v>
      </c>
      <c r="C78" s="82"/>
      <c r="D78" s="82"/>
    </row>
    <row r="79" spans="1:4" ht="12.75">
      <c r="A79" s="75" t="s">
        <v>245</v>
      </c>
      <c r="B79" s="73" t="s">
        <v>246</v>
      </c>
      <c r="C79" s="85">
        <f>C80</f>
        <v>0</v>
      </c>
      <c r="D79" s="85"/>
    </row>
    <row r="80" spans="1:4" ht="21.75" customHeight="1">
      <c r="A80" s="79" t="s">
        <v>247</v>
      </c>
      <c r="B80" s="77" t="s">
        <v>248</v>
      </c>
      <c r="C80" s="82"/>
      <c r="D80" s="82"/>
    </row>
    <row r="81" spans="1:4" ht="12.75">
      <c r="A81" s="81" t="s">
        <v>249</v>
      </c>
      <c r="B81" s="77"/>
      <c r="C81" s="82">
        <f>C75+C79</f>
        <v>-20400</v>
      </c>
      <c r="D81" s="82"/>
    </row>
    <row r="82" spans="1:4" ht="25.5">
      <c r="A82" s="75" t="s">
        <v>250</v>
      </c>
      <c r="B82" s="77"/>
      <c r="C82" s="82">
        <f>C73+C78+C81</f>
        <v>3250177</v>
      </c>
      <c r="D82" s="82"/>
    </row>
    <row r="83" spans="1:4" ht="12.75">
      <c r="A83" s="81" t="s">
        <v>251</v>
      </c>
      <c r="B83" s="77"/>
      <c r="C83" s="82"/>
      <c r="D83" s="82"/>
    </row>
    <row r="84" spans="1:4" ht="25.5">
      <c r="A84" s="76" t="s">
        <v>252</v>
      </c>
      <c r="B84" s="94">
        <v>9501</v>
      </c>
      <c r="C84" s="82">
        <v>734919</v>
      </c>
      <c r="D84" s="82"/>
    </row>
    <row r="85" spans="1:4" ht="12.75">
      <c r="A85" s="81" t="s">
        <v>249</v>
      </c>
      <c r="B85" s="77"/>
      <c r="C85" s="82">
        <f>C84</f>
        <v>734919</v>
      </c>
      <c r="D85" s="82"/>
    </row>
    <row r="86" spans="1:4" ht="25.5">
      <c r="A86" s="75" t="s">
        <v>253</v>
      </c>
      <c r="B86" s="73"/>
      <c r="C86" s="85">
        <f>C82+C85</f>
        <v>3985096</v>
      </c>
      <c r="D86" s="85"/>
    </row>
    <row r="89" ht="12.75">
      <c r="A89" s="95" t="s">
        <v>27</v>
      </c>
    </row>
    <row r="90" ht="12.75">
      <c r="A90" s="95" t="s">
        <v>266</v>
      </c>
    </row>
    <row r="91" ht="12.75">
      <c r="A91" s="95" t="s">
        <v>267</v>
      </c>
    </row>
  </sheetData>
  <sheetProtection/>
  <mergeCells count="7">
    <mergeCell ref="A4:D4"/>
    <mergeCell ref="A6:A8"/>
    <mergeCell ref="B6:B8"/>
    <mergeCell ref="C6:D6"/>
    <mergeCell ref="A68:A70"/>
    <mergeCell ref="B68:B70"/>
    <mergeCell ref="C68:D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7">
      <selection activeCell="E37" sqref="E37"/>
    </sheetView>
  </sheetViews>
  <sheetFormatPr defaultColWidth="9.140625" defaultRowHeight="12.75"/>
  <cols>
    <col min="1" max="1" width="3.57421875" style="0" customWidth="1"/>
    <col min="2" max="2" width="34.7109375" style="0" customWidth="1"/>
    <col min="3" max="3" width="9.8515625" style="0" customWidth="1"/>
    <col min="4" max="5" width="13.421875" style="0" customWidth="1"/>
  </cols>
  <sheetData>
    <row r="1" spans="1:5" ht="15.75">
      <c r="A1" s="10"/>
      <c r="B1" s="11" t="s">
        <v>55</v>
      </c>
      <c r="C1" s="11"/>
      <c r="D1" s="43"/>
      <c r="E1" s="43" t="s">
        <v>96</v>
      </c>
    </row>
    <row r="2" spans="1:5" ht="35.25" customHeight="1">
      <c r="A2" s="13"/>
      <c r="B2" s="13"/>
      <c r="C2" s="37" t="s">
        <v>80</v>
      </c>
      <c r="D2" s="52" t="s">
        <v>133</v>
      </c>
      <c r="E2" s="53" t="s">
        <v>134</v>
      </c>
    </row>
    <row r="3" spans="1:5" ht="15.75">
      <c r="A3" s="26" t="s">
        <v>141</v>
      </c>
      <c r="B3" s="26" t="s">
        <v>4</v>
      </c>
      <c r="C3" s="26"/>
      <c r="D3" s="9"/>
      <c r="E3" s="62">
        <f>SUM(E4+E5+E6+E7+E8+E9)</f>
        <v>163500</v>
      </c>
    </row>
    <row r="4" spans="1:5" ht="15">
      <c r="A4" s="13"/>
      <c r="B4" s="13" t="s">
        <v>9</v>
      </c>
      <c r="C4" s="13">
        <v>103</v>
      </c>
      <c r="D4" s="2">
        <v>2725</v>
      </c>
      <c r="E4" s="2">
        <v>2800</v>
      </c>
    </row>
    <row r="5" spans="1:5" ht="15">
      <c r="A5" s="13"/>
      <c r="B5" s="13" t="s">
        <v>10</v>
      </c>
      <c r="C5" s="13">
        <v>1301</v>
      </c>
      <c r="D5" s="2">
        <v>29002</v>
      </c>
      <c r="E5" s="61">
        <v>30000</v>
      </c>
    </row>
    <row r="6" spans="1:5" ht="15">
      <c r="A6" s="13"/>
      <c r="B6" s="13" t="s">
        <v>11</v>
      </c>
      <c r="C6" s="13">
        <v>1303</v>
      </c>
      <c r="D6" s="2">
        <v>100507</v>
      </c>
      <c r="E6" s="61">
        <v>101000</v>
      </c>
    </row>
    <row r="7" spans="1:5" ht="15">
      <c r="A7" s="13"/>
      <c r="B7" s="13" t="s">
        <v>12</v>
      </c>
      <c r="C7" s="13">
        <v>1304</v>
      </c>
      <c r="D7" s="2">
        <v>26569</v>
      </c>
      <c r="E7" s="61">
        <v>27000</v>
      </c>
    </row>
    <row r="8" spans="1:5" ht="15">
      <c r="A8" s="13"/>
      <c r="B8" s="13" t="s">
        <v>52</v>
      </c>
      <c r="C8" s="13">
        <v>1308</v>
      </c>
      <c r="D8" s="2">
        <v>72</v>
      </c>
      <c r="E8" s="2">
        <v>100</v>
      </c>
    </row>
    <row r="9" spans="1:5" ht="15">
      <c r="A9" s="13"/>
      <c r="B9" s="13" t="s">
        <v>140</v>
      </c>
      <c r="C9" s="13">
        <v>2224</v>
      </c>
      <c r="D9" s="2">
        <v>2556</v>
      </c>
      <c r="E9" s="2">
        <v>2600</v>
      </c>
    </row>
    <row r="10" spans="1:5" ht="15.75">
      <c r="A10" s="26" t="s">
        <v>142</v>
      </c>
      <c r="B10" s="26" t="s">
        <v>5</v>
      </c>
      <c r="C10" s="26"/>
      <c r="D10" s="9"/>
      <c r="E10" s="9">
        <f>SUM(E11+E12+E13+E14+E15+E16+E17+E18+E19+E20+E21+E22+E23+E25)</f>
        <v>290484</v>
      </c>
    </row>
    <row r="11" spans="1:5" ht="15">
      <c r="A11" s="13"/>
      <c r="B11" s="13" t="s">
        <v>13</v>
      </c>
      <c r="C11" s="13">
        <v>2405</v>
      </c>
      <c r="D11" s="2">
        <v>13242</v>
      </c>
      <c r="E11" s="2">
        <v>15000</v>
      </c>
    </row>
    <row r="12" spans="1:5" ht="15.75" customHeight="1">
      <c r="A12" s="13"/>
      <c r="B12" s="13" t="s">
        <v>14</v>
      </c>
      <c r="C12" s="13">
        <v>2406</v>
      </c>
      <c r="D12" s="2">
        <v>20869</v>
      </c>
      <c r="E12" s="2">
        <v>21000</v>
      </c>
    </row>
    <row r="13" spans="1:5" ht="15">
      <c r="A13" s="13"/>
      <c r="B13" s="13" t="s">
        <v>15</v>
      </c>
      <c r="C13" s="13">
        <v>2701</v>
      </c>
      <c r="D13" s="2">
        <v>20129</v>
      </c>
      <c r="E13" s="2">
        <v>30000</v>
      </c>
    </row>
    <row r="14" spans="1:5" ht="15">
      <c r="A14" s="13"/>
      <c r="B14" s="13" t="s">
        <v>16</v>
      </c>
      <c r="C14" s="13">
        <v>2704</v>
      </c>
      <c r="D14" s="2">
        <v>19475</v>
      </c>
      <c r="E14" s="2">
        <v>20000</v>
      </c>
    </row>
    <row r="15" spans="1:5" ht="15">
      <c r="A15" s="13"/>
      <c r="B15" s="13" t="s">
        <v>17</v>
      </c>
      <c r="C15" s="13">
        <v>2705</v>
      </c>
      <c r="D15" s="2">
        <v>446</v>
      </c>
      <c r="E15" s="2">
        <v>500</v>
      </c>
    </row>
    <row r="16" spans="1:5" ht="15">
      <c r="A16" s="13"/>
      <c r="B16" s="13" t="s">
        <v>18</v>
      </c>
      <c r="C16" s="13">
        <v>2707</v>
      </c>
      <c r="D16" s="2">
        <v>135277</v>
      </c>
      <c r="E16" s="2">
        <v>164234</v>
      </c>
    </row>
    <row r="17" spans="1:5" ht="15">
      <c r="A17" s="13"/>
      <c r="B17" s="13" t="s">
        <v>19</v>
      </c>
      <c r="C17" s="13">
        <v>2710</v>
      </c>
      <c r="D17" s="2">
        <v>5032</v>
      </c>
      <c r="E17" s="2">
        <v>5100</v>
      </c>
    </row>
    <row r="18" spans="1:5" ht="15">
      <c r="A18" s="13"/>
      <c r="B18" s="13" t="s">
        <v>20</v>
      </c>
      <c r="C18" s="13">
        <v>2711</v>
      </c>
      <c r="D18" s="2">
        <v>15667</v>
      </c>
      <c r="E18" s="2">
        <v>16000</v>
      </c>
    </row>
    <row r="19" spans="1:5" ht="15">
      <c r="A19" s="13"/>
      <c r="B19" s="13" t="s">
        <v>137</v>
      </c>
      <c r="C19" s="13">
        <v>2717</v>
      </c>
      <c r="D19" s="2">
        <v>19</v>
      </c>
      <c r="E19" s="2">
        <v>50</v>
      </c>
    </row>
    <row r="20" spans="1:5" ht="15">
      <c r="A20" s="13"/>
      <c r="B20" s="13" t="s">
        <v>21</v>
      </c>
      <c r="C20" s="13">
        <v>2729</v>
      </c>
      <c r="D20" s="2">
        <v>471</v>
      </c>
      <c r="E20" s="2">
        <v>500</v>
      </c>
    </row>
    <row r="21" spans="1:5" ht="15">
      <c r="A21" s="13"/>
      <c r="B21" s="13" t="s">
        <v>135</v>
      </c>
      <c r="C21" s="13">
        <v>2809</v>
      </c>
      <c r="D21" s="2">
        <v>10375</v>
      </c>
      <c r="E21" s="2">
        <v>12000</v>
      </c>
    </row>
    <row r="22" spans="1:5" ht="15">
      <c r="A22" s="13"/>
      <c r="B22" s="13" t="s">
        <v>22</v>
      </c>
      <c r="C22" s="13">
        <v>3619</v>
      </c>
      <c r="D22" s="2">
        <v>2028</v>
      </c>
      <c r="E22" s="2">
        <v>2100</v>
      </c>
    </row>
    <row r="23" spans="1:5" ht="15">
      <c r="A23" s="13"/>
      <c r="B23" s="13" t="s">
        <v>132</v>
      </c>
      <c r="C23" s="13">
        <v>3702</v>
      </c>
      <c r="D23" s="2">
        <v>-939</v>
      </c>
      <c r="E23" s="2">
        <v>-1000</v>
      </c>
    </row>
    <row r="24" spans="1:5" ht="15">
      <c r="A24" s="13"/>
      <c r="B24" s="13" t="s">
        <v>129</v>
      </c>
      <c r="C24" s="13">
        <v>4030</v>
      </c>
      <c r="D24" s="2"/>
      <c r="E24" s="2"/>
    </row>
    <row r="25" spans="1:5" ht="15">
      <c r="A25" s="13"/>
      <c r="B25" s="13" t="s">
        <v>23</v>
      </c>
      <c r="C25" s="13">
        <v>4040</v>
      </c>
      <c r="D25" s="2">
        <v>8250</v>
      </c>
      <c r="E25" s="2">
        <v>5000</v>
      </c>
    </row>
    <row r="26" spans="1:5" ht="15.75">
      <c r="A26" s="9" t="s">
        <v>143</v>
      </c>
      <c r="B26" s="9" t="s">
        <v>53</v>
      </c>
      <c r="C26" s="9"/>
      <c r="D26" s="17"/>
      <c r="E26" s="17">
        <f>SUM(E32+E31+E30+E29+E28+E27)</f>
        <v>663490</v>
      </c>
    </row>
    <row r="27" spans="1:5" ht="15.75">
      <c r="A27" s="9"/>
      <c r="B27" s="16" t="s">
        <v>54</v>
      </c>
      <c r="C27" s="16">
        <v>3112</v>
      </c>
      <c r="D27" s="27">
        <v>585000</v>
      </c>
      <c r="E27" s="27">
        <v>681100</v>
      </c>
    </row>
    <row r="28" spans="1:5" ht="15.75">
      <c r="A28" s="9"/>
      <c r="B28" s="16" t="s">
        <v>107</v>
      </c>
      <c r="C28" s="16">
        <v>3112</v>
      </c>
      <c r="D28" s="27">
        <v>43400</v>
      </c>
      <c r="E28" s="27">
        <v>46600</v>
      </c>
    </row>
    <row r="29" spans="1:5" ht="15.75">
      <c r="A29" s="9"/>
      <c r="B29" s="16" t="s">
        <v>6</v>
      </c>
      <c r="C29" s="16">
        <v>3113</v>
      </c>
      <c r="D29" s="27">
        <v>187000</v>
      </c>
      <c r="E29" s="27"/>
    </row>
    <row r="30" spans="1:5" ht="15.75">
      <c r="A30" s="9"/>
      <c r="B30" s="16" t="s">
        <v>117</v>
      </c>
      <c r="C30" s="16">
        <v>3118</v>
      </c>
      <c r="D30" s="27"/>
      <c r="E30" s="27"/>
    </row>
    <row r="31" spans="1:5" ht="15.75">
      <c r="A31" s="9"/>
      <c r="B31" s="16" t="s">
        <v>136</v>
      </c>
      <c r="C31" s="16">
        <v>6102</v>
      </c>
      <c r="D31" s="27"/>
      <c r="E31" s="27">
        <v>-64210</v>
      </c>
    </row>
    <row r="32" spans="1:5" ht="15.75">
      <c r="A32" s="9"/>
      <c r="B32" s="16" t="s">
        <v>56</v>
      </c>
      <c r="C32" s="16">
        <v>6101</v>
      </c>
      <c r="D32" s="13"/>
      <c r="E32" s="13"/>
    </row>
    <row r="33" spans="1:5" ht="15.75">
      <c r="A33" s="9">
        <v>4</v>
      </c>
      <c r="B33" s="17" t="s">
        <v>112</v>
      </c>
      <c r="C33" s="17">
        <v>7600</v>
      </c>
      <c r="D33" s="9"/>
      <c r="E33" s="9">
        <v>-30000</v>
      </c>
    </row>
    <row r="34" spans="1:5" ht="15.75">
      <c r="A34" s="9">
        <v>5</v>
      </c>
      <c r="B34" s="17" t="s">
        <v>97</v>
      </c>
      <c r="C34" s="16"/>
      <c r="D34" s="9"/>
      <c r="E34" s="9"/>
    </row>
    <row r="35" spans="1:5" ht="15.75">
      <c r="A35" s="9"/>
      <c r="B35" s="16" t="s">
        <v>110</v>
      </c>
      <c r="C35" s="16">
        <v>8382</v>
      </c>
      <c r="D35" s="9">
        <v>-20400</v>
      </c>
      <c r="E35" s="9">
        <v>-20400</v>
      </c>
    </row>
    <row r="36" spans="1:5" ht="15.75">
      <c r="A36" s="9">
        <v>6</v>
      </c>
      <c r="B36" s="17" t="s">
        <v>3</v>
      </c>
      <c r="C36" s="17"/>
      <c r="D36" s="9"/>
      <c r="E36" s="9">
        <v>289919</v>
      </c>
    </row>
    <row r="37" spans="1:5" ht="15">
      <c r="A37" s="15"/>
      <c r="B37" s="2"/>
      <c r="C37" s="16">
        <v>9501</v>
      </c>
      <c r="D37" s="13"/>
      <c r="E37" s="13"/>
    </row>
    <row r="38" spans="1:5" ht="15">
      <c r="A38" s="15"/>
      <c r="B38" s="2" t="s">
        <v>130</v>
      </c>
      <c r="C38" s="16">
        <v>9507</v>
      </c>
      <c r="D38" s="13"/>
      <c r="E38" s="13">
        <v>289919</v>
      </c>
    </row>
    <row r="39" spans="1:5" ht="15.75">
      <c r="A39" s="15"/>
      <c r="B39" s="9" t="s">
        <v>2</v>
      </c>
      <c r="C39" s="9"/>
      <c r="D39" s="9"/>
      <c r="E39" s="62">
        <f>SUM(E36+E34+E33+E26+E10+E3+E35)</f>
        <v>1356993</v>
      </c>
    </row>
    <row r="41" spans="1:2" ht="15">
      <c r="A41" s="44" t="s">
        <v>131</v>
      </c>
      <c r="B41" s="44"/>
    </row>
    <row r="42" spans="1:2" ht="15">
      <c r="A42" s="44" t="s">
        <v>99</v>
      </c>
      <c r="B42" s="44"/>
    </row>
    <row r="43" spans="1:2" ht="15">
      <c r="A43" s="44"/>
      <c r="B43" s="44"/>
    </row>
    <row r="44" spans="1:2" ht="15">
      <c r="A44" s="44" t="s">
        <v>27</v>
      </c>
      <c r="B44" s="44"/>
    </row>
    <row r="45" spans="1:2" ht="15">
      <c r="A45" s="44" t="s">
        <v>138</v>
      </c>
      <c r="B45" s="44"/>
    </row>
    <row r="46" spans="1:2" ht="15">
      <c r="A46" s="44"/>
      <c r="B46" s="44" t="s">
        <v>139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Veselin Vidolov</dc:creator>
  <cp:keywords/>
  <dc:description/>
  <cp:lastModifiedBy>Бюджет ЧР</cp:lastModifiedBy>
  <cp:lastPrinted>2024-01-29T12:23:47Z</cp:lastPrinted>
  <dcterms:created xsi:type="dcterms:W3CDTF">2010-01-16T12:01:47Z</dcterms:created>
  <dcterms:modified xsi:type="dcterms:W3CDTF">2024-01-29T12:46:00Z</dcterms:modified>
  <cp:category/>
  <cp:version/>
  <cp:contentType/>
  <cp:contentStatus/>
</cp:coreProperties>
</file>